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UE2 - Oprava sociálního..." sheetId="2" r:id="rId2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'SOUE2 - Oprava sociálního...'!$C$111:$K$472</definedName>
    <definedName name="_xlnm.Print_Area" localSheetId="1">'SOUE2 - Oprava sociálního...'!$C$4:$J$39,'SOUE2 - Oprava sociálního...'!$C$45:$J$93,'SOUE2 - Oprava sociálního...'!$C$99:$K$472</definedName>
    <definedName name="_xlnm.Print_Titles" localSheetId="1">'SOUE2 - Oprava sociálního...'!$111:$111</definedName>
  </definedNames>
  <calcPr/>
</workbook>
</file>

<file path=xl/calcChain.xml><?xml version="1.0" encoding="utf-8"?>
<calcChain xmlns="http://schemas.openxmlformats.org/spreadsheetml/2006/main">
  <c i="2" r="J37"/>
  <c r="J36"/>
  <c i="1" r="AY55"/>
  <c i="2" r="J35"/>
  <c i="1" r="AX55"/>
  <c i="2" r="BI472"/>
  <c r="BH472"/>
  <c r="BG472"/>
  <c r="BF472"/>
  <c r="T472"/>
  <c r="T471"/>
  <c r="T470"/>
  <c r="R472"/>
  <c r="R471"/>
  <c r="R470"/>
  <c r="P472"/>
  <c r="P471"/>
  <c r="P470"/>
  <c r="BK472"/>
  <c r="BK471"/>
  <c r="J471"/>
  <c r="BK470"/>
  <c r="J470"/>
  <c r="J472"/>
  <c r="BE472"/>
  <c r="J92"/>
  <c r="J91"/>
  <c r="BI469"/>
  <c r="BH469"/>
  <c r="BG469"/>
  <c r="BF469"/>
  <c r="T469"/>
  <c r="R469"/>
  <c r="P469"/>
  <c r="BK469"/>
  <c r="J469"/>
  <c r="BE469"/>
  <c r="BI468"/>
  <c r="BH468"/>
  <c r="BG468"/>
  <c r="BF468"/>
  <c r="T468"/>
  <c r="T467"/>
  <c r="R468"/>
  <c r="R467"/>
  <c r="P468"/>
  <c r="P467"/>
  <c r="BK468"/>
  <c r="BK467"/>
  <c r="J467"/>
  <c r="J468"/>
  <c r="BE468"/>
  <c r="J90"/>
  <c r="BI457"/>
  <c r="BH457"/>
  <c r="BG457"/>
  <c r="BF457"/>
  <c r="T457"/>
  <c r="R457"/>
  <c r="P457"/>
  <c r="BK457"/>
  <c r="J457"/>
  <c r="BE457"/>
  <c r="BI447"/>
  <c r="BH447"/>
  <c r="BG447"/>
  <c r="BF447"/>
  <c r="T447"/>
  <c r="R447"/>
  <c r="P447"/>
  <c r="BK447"/>
  <c r="J447"/>
  <c r="BE447"/>
  <c r="BI437"/>
  <c r="BH437"/>
  <c r="BG437"/>
  <c r="BF437"/>
  <c r="T437"/>
  <c r="R437"/>
  <c r="P437"/>
  <c r="BK437"/>
  <c r="J437"/>
  <c r="BE437"/>
  <c r="BI427"/>
  <c r="BH427"/>
  <c r="BG427"/>
  <c r="BF427"/>
  <c r="T427"/>
  <c r="R427"/>
  <c r="P427"/>
  <c r="BK427"/>
  <c r="J427"/>
  <c r="BE427"/>
  <c r="BI417"/>
  <c r="BH417"/>
  <c r="BG417"/>
  <c r="BF417"/>
  <c r="T417"/>
  <c r="T416"/>
  <c r="R417"/>
  <c r="R416"/>
  <c r="P417"/>
  <c r="P416"/>
  <c r="BK417"/>
  <c r="BK416"/>
  <c r="J416"/>
  <c r="J417"/>
  <c r="BE417"/>
  <c r="J89"/>
  <c r="BI415"/>
  <c r="BH415"/>
  <c r="BG415"/>
  <c r="BF415"/>
  <c r="T415"/>
  <c r="R415"/>
  <c r="P415"/>
  <c r="BK415"/>
  <c r="J415"/>
  <c r="BE415"/>
  <c r="BI414"/>
  <c r="BH414"/>
  <c r="BG414"/>
  <c r="BF414"/>
  <c r="T414"/>
  <c r="T413"/>
  <c r="R414"/>
  <c r="R413"/>
  <c r="P414"/>
  <c r="P413"/>
  <c r="BK414"/>
  <c r="BK413"/>
  <c r="J413"/>
  <c r="J414"/>
  <c r="BE414"/>
  <c r="J88"/>
  <c r="BI412"/>
  <c r="BH412"/>
  <c r="BG412"/>
  <c r="BF412"/>
  <c r="T412"/>
  <c r="R412"/>
  <c r="P412"/>
  <c r="BK412"/>
  <c r="J412"/>
  <c r="BE412"/>
  <c r="BI411"/>
  <c r="BH411"/>
  <c r="BG411"/>
  <c r="BF411"/>
  <c r="T411"/>
  <c r="R411"/>
  <c r="P411"/>
  <c r="BK411"/>
  <c r="J411"/>
  <c r="BE411"/>
  <c r="BI407"/>
  <c r="BH407"/>
  <c r="BG407"/>
  <c r="BF407"/>
  <c r="T407"/>
  <c r="R407"/>
  <c r="P407"/>
  <c r="BK407"/>
  <c r="J407"/>
  <c r="BE407"/>
  <c r="BI403"/>
  <c r="BH403"/>
  <c r="BG403"/>
  <c r="BF403"/>
  <c r="T403"/>
  <c r="R403"/>
  <c r="P403"/>
  <c r="BK403"/>
  <c r="J403"/>
  <c r="BE403"/>
  <c r="BI400"/>
  <c r="BH400"/>
  <c r="BG400"/>
  <c r="BF400"/>
  <c r="T400"/>
  <c r="R400"/>
  <c r="P400"/>
  <c r="BK400"/>
  <c r="J400"/>
  <c r="BE400"/>
  <c r="BI398"/>
  <c r="BH398"/>
  <c r="BG398"/>
  <c r="BF398"/>
  <c r="T398"/>
  <c r="R398"/>
  <c r="P398"/>
  <c r="BK398"/>
  <c r="J398"/>
  <c r="BE398"/>
  <c r="BI394"/>
  <c r="BH394"/>
  <c r="BG394"/>
  <c r="BF394"/>
  <c r="T394"/>
  <c r="T393"/>
  <c r="R394"/>
  <c r="R393"/>
  <c r="P394"/>
  <c r="P393"/>
  <c r="BK394"/>
  <c r="BK393"/>
  <c r="J393"/>
  <c r="J394"/>
  <c r="BE394"/>
  <c r="J87"/>
  <c r="BI392"/>
  <c r="BH392"/>
  <c r="BG392"/>
  <c r="BF392"/>
  <c r="T392"/>
  <c r="R392"/>
  <c r="P392"/>
  <c r="BK392"/>
  <c r="J392"/>
  <c r="BE392"/>
  <c r="BI389"/>
  <c r="BH389"/>
  <c r="BG389"/>
  <c r="BF389"/>
  <c r="T389"/>
  <c r="R389"/>
  <c r="P389"/>
  <c r="BK389"/>
  <c r="J389"/>
  <c r="BE389"/>
  <c r="BI386"/>
  <c r="BH386"/>
  <c r="BG386"/>
  <c r="BF386"/>
  <c r="T386"/>
  <c r="R386"/>
  <c r="P386"/>
  <c r="BK386"/>
  <c r="J386"/>
  <c r="BE386"/>
  <c r="BI383"/>
  <c r="BH383"/>
  <c r="BG383"/>
  <c r="BF383"/>
  <c r="T383"/>
  <c r="R383"/>
  <c r="P383"/>
  <c r="BK383"/>
  <c r="J383"/>
  <c r="BE383"/>
  <c r="BI377"/>
  <c r="BH377"/>
  <c r="BG377"/>
  <c r="BF377"/>
  <c r="T377"/>
  <c r="R377"/>
  <c r="P377"/>
  <c r="BK377"/>
  <c r="J377"/>
  <c r="BE377"/>
  <c r="BI374"/>
  <c r="BH374"/>
  <c r="BG374"/>
  <c r="BF374"/>
  <c r="T374"/>
  <c r="R374"/>
  <c r="P374"/>
  <c r="BK374"/>
  <c r="J374"/>
  <c r="BE374"/>
  <c r="BI371"/>
  <c r="BH371"/>
  <c r="BG371"/>
  <c r="BF371"/>
  <c r="T371"/>
  <c r="R371"/>
  <c r="P371"/>
  <c r="BK371"/>
  <c r="J371"/>
  <c r="BE371"/>
  <c r="BI367"/>
  <c r="BH367"/>
  <c r="BG367"/>
  <c r="BF367"/>
  <c r="T367"/>
  <c r="R367"/>
  <c r="P367"/>
  <c r="BK367"/>
  <c r="J367"/>
  <c r="BE367"/>
  <c r="BI363"/>
  <c r="BH363"/>
  <c r="BG363"/>
  <c r="BF363"/>
  <c r="T363"/>
  <c r="R363"/>
  <c r="P363"/>
  <c r="BK363"/>
  <c r="J363"/>
  <c r="BE363"/>
  <c r="BI359"/>
  <c r="BH359"/>
  <c r="BG359"/>
  <c r="BF359"/>
  <c r="T359"/>
  <c r="R359"/>
  <c r="P359"/>
  <c r="BK359"/>
  <c r="J359"/>
  <c r="BE359"/>
  <c r="BI355"/>
  <c r="BH355"/>
  <c r="BG355"/>
  <c r="BF355"/>
  <c r="T355"/>
  <c r="T354"/>
  <c r="R355"/>
  <c r="R354"/>
  <c r="P355"/>
  <c r="P354"/>
  <c r="BK355"/>
  <c r="BK354"/>
  <c r="J354"/>
  <c r="J355"/>
  <c r="BE355"/>
  <c r="J86"/>
  <c r="BI353"/>
  <c r="BH353"/>
  <c r="BG353"/>
  <c r="BF353"/>
  <c r="T353"/>
  <c r="R353"/>
  <c r="P353"/>
  <c r="BK353"/>
  <c r="J353"/>
  <c r="BE353"/>
  <c r="BI352"/>
  <c r="BH352"/>
  <c r="BG352"/>
  <c r="BF352"/>
  <c r="T352"/>
  <c r="R352"/>
  <c r="P352"/>
  <c r="BK352"/>
  <c r="J352"/>
  <c r="BE352"/>
  <c r="BI351"/>
  <c r="BH351"/>
  <c r="BG351"/>
  <c r="BF351"/>
  <c r="T351"/>
  <c r="R351"/>
  <c r="P351"/>
  <c r="BK351"/>
  <c r="J351"/>
  <c r="BE351"/>
  <c r="BI350"/>
  <c r="BH350"/>
  <c r="BG350"/>
  <c r="BF350"/>
  <c r="T350"/>
  <c r="R350"/>
  <c r="P350"/>
  <c r="BK350"/>
  <c r="J350"/>
  <c r="BE350"/>
  <c r="BI349"/>
  <c r="BH349"/>
  <c r="BG349"/>
  <c r="BF349"/>
  <c r="T349"/>
  <c r="R349"/>
  <c r="P349"/>
  <c r="BK349"/>
  <c r="J349"/>
  <c r="BE349"/>
  <c r="BI348"/>
  <c r="BH348"/>
  <c r="BG348"/>
  <c r="BF348"/>
  <c r="T348"/>
  <c r="R348"/>
  <c r="P348"/>
  <c r="BK348"/>
  <c r="J348"/>
  <c r="BE348"/>
  <c r="BI346"/>
  <c r="BH346"/>
  <c r="BG346"/>
  <c r="BF346"/>
  <c r="T346"/>
  <c r="R346"/>
  <c r="P346"/>
  <c r="BK346"/>
  <c r="J346"/>
  <c r="BE346"/>
  <c r="BI345"/>
  <c r="BH345"/>
  <c r="BG345"/>
  <c r="BF345"/>
  <c r="T345"/>
  <c r="R345"/>
  <c r="P345"/>
  <c r="BK345"/>
  <c r="J345"/>
  <c r="BE345"/>
  <c r="BI342"/>
  <c r="BH342"/>
  <c r="BG342"/>
  <c r="BF342"/>
  <c r="T342"/>
  <c r="R342"/>
  <c r="P342"/>
  <c r="BK342"/>
  <c r="J342"/>
  <c r="BE342"/>
  <c r="BI341"/>
  <c r="BH341"/>
  <c r="BG341"/>
  <c r="BF341"/>
  <c r="T341"/>
  <c r="T340"/>
  <c r="R341"/>
  <c r="R340"/>
  <c r="P341"/>
  <c r="P340"/>
  <c r="BK341"/>
  <c r="BK340"/>
  <c r="J340"/>
  <c r="J341"/>
  <c r="BE341"/>
  <c r="J85"/>
  <c r="BI339"/>
  <c r="BH339"/>
  <c r="BG339"/>
  <c r="BF339"/>
  <c r="T339"/>
  <c r="R339"/>
  <c r="P339"/>
  <c r="BK339"/>
  <c r="J339"/>
  <c r="BE339"/>
  <c r="BI338"/>
  <c r="BH338"/>
  <c r="BG338"/>
  <c r="BF338"/>
  <c r="T338"/>
  <c r="R338"/>
  <c r="P338"/>
  <c r="BK338"/>
  <c r="J338"/>
  <c r="BE338"/>
  <c r="BI337"/>
  <c r="BH337"/>
  <c r="BG337"/>
  <c r="BF337"/>
  <c r="T337"/>
  <c r="R337"/>
  <c r="P337"/>
  <c r="BK337"/>
  <c r="J337"/>
  <c r="BE337"/>
  <c r="BI336"/>
  <c r="BH336"/>
  <c r="BG336"/>
  <c r="BF336"/>
  <c r="T336"/>
  <c r="R336"/>
  <c r="P336"/>
  <c r="BK336"/>
  <c r="J336"/>
  <c r="BE336"/>
  <c r="BI335"/>
  <c r="BH335"/>
  <c r="BG335"/>
  <c r="BF335"/>
  <c r="T335"/>
  <c r="R335"/>
  <c r="P335"/>
  <c r="BK335"/>
  <c r="J335"/>
  <c r="BE335"/>
  <c r="BI334"/>
  <c r="BH334"/>
  <c r="BG334"/>
  <c r="BF334"/>
  <c r="T334"/>
  <c r="R334"/>
  <c r="P334"/>
  <c r="BK334"/>
  <c r="J334"/>
  <c r="BE334"/>
  <c r="BI333"/>
  <c r="BH333"/>
  <c r="BG333"/>
  <c r="BF333"/>
  <c r="T333"/>
  <c r="R333"/>
  <c r="P333"/>
  <c r="BK333"/>
  <c r="J333"/>
  <c r="BE333"/>
  <c r="BI329"/>
  <c r="BH329"/>
  <c r="BG329"/>
  <c r="BF329"/>
  <c r="T329"/>
  <c r="T328"/>
  <c r="R329"/>
  <c r="R328"/>
  <c r="P329"/>
  <c r="P328"/>
  <c r="BK329"/>
  <c r="BK328"/>
  <c r="J328"/>
  <c r="J329"/>
  <c r="BE329"/>
  <c r="J84"/>
  <c r="BI327"/>
  <c r="BH327"/>
  <c r="BG327"/>
  <c r="BF327"/>
  <c r="T327"/>
  <c r="R327"/>
  <c r="P327"/>
  <c r="BK327"/>
  <c r="J327"/>
  <c r="BE327"/>
  <c r="BI326"/>
  <c r="BH326"/>
  <c r="BG326"/>
  <c r="BF326"/>
  <c r="T326"/>
  <c r="R326"/>
  <c r="P326"/>
  <c r="BK326"/>
  <c r="J326"/>
  <c r="BE326"/>
  <c r="BI325"/>
  <c r="BH325"/>
  <c r="BG325"/>
  <c r="BF325"/>
  <c r="T325"/>
  <c r="R325"/>
  <c r="P325"/>
  <c r="BK325"/>
  <c r="J325"/>
  <c r="BE325"/>
  <c r="BI321"/>
  <c r="BH321"/>
  <c r="BG321"/>
  <c r="BF321"/>
  <c r="T321"/>
  <c r="T320"/>
  <c r="R321"/>
  <c r="R320"/>
  <c r="P321"/>
  <c r="P320"/>
  <c r="BK321"/>
  <c r="BK320"/>
  <c r="J320"/>
  <c r="J321"/>
  <c r="BE321"/>
  <c r="J83"/>
  <c r="BI319"/>
  <c r="BH319"/>
  <c r="BG319"/>
  <c r="BF319"/>
  <c r="T319"/>
  <c r="R319"/>
  <c r="P319"/>
  <c r="BK319"/>
  <c r="J319"/>
  <c r="BE319"/>
  <c r="BI318"/>
  <c r="BH318"/>
  <c r="BG318"/>
  <c r="BF318"/>
  <c r="T318"/>
  <c r="T317"/>
  <c r="R318"/>
  <c r="R317"/>
  <c r="P318"/>
  <c r="P317"/>
  <c r="BK318"/>
  <c r="BK317"/>
  <c r="J317"/>
  <c r="J318"/>
  <c r="BE318"/>
  <c r="J82"/>
  <c r="BI316"/>
  <c r="BH316"/>
  <c r="BG316"/>
  <c r="BF316"/>
  <c r="T316"/>
  <c r="R316"/>
  <c r="P316"/>
  <c r="BK316"/>
  <c r="J316"/>
  <c r="BE316"/>
  <c r="BI315"/>
  <c r="BH315"/>
  <c r="BG315"/>
  <c r="BF315"/>
  <c r="T315"/>
  <c r="T314"/>
  <c r="R315"/>
  <c r="R314"/>
  <c r="P315"/>
  <c r="P314"/>
  <c r="BK315"/>
  <c r="BK314"/>
  <c r="J314"/>
  <c r="J315"/>
  <c r="BE315"/>
  <c r="J81"/>
  <c r="BI313"/>
  <c r="BH313"/>
  <c r="BG313"/>
  <c r="BF313"/>
  <c r="T313"/>
  <c r="R313"/>
  <c r="P313"/>
  <c r="BK313"/>
  <c r="J313"/>
  <c r="BE313"/>
  <c r="BI312"/>
  <c r="BH312"/>
  <c r="BG312"/>
  <c r="BF312"/>
  <c r="T312"/>
  <c r="R312"/>
  <c r="P312"/>
  <c r="BK312"/>
  <c r="J312"/>
  <c r="BE312"/>
  <c r="BI311"/>
  <c r="BH311"/>
  <c r="BG311"/>
  <c r="BF311"/>
  <c r="T311"/>
  <c r="R311"/>
  <c r="P311"/>
  <c r="BK311"/>
  <c r="J311"/>
  <c r="BE311"/>
  <c r="BI310"/>
  <c r="BH310"/>
  <c r="BG310"/>
  <c r="BF310"/>
  <c r="T310"/>
  <c r="R310"/>
  <c r="P310"/>
  <c r="BK310"/>
  <c r="J310"/>
  <c r="BE310"/>
  <c r="BI309"/>
  <c r="BH309"/>
  <c r="BG309"/>
  <c r="BF309"/>
  <c r="T309"/>
  <c r="R309"/>
  <c r="P309"/>
  <c r="BK309"/>
  <c r="J309"/>
  <c r="BE309"/>
  <c r="BI308"/>
  <c r="BH308"/>
  <c r="BG308"/>
  <c r="BF308"/>
  <c r="T308"/>
  <c r="R308"/>
  <c r="P308"/>
  <c r="BK308"/>
  <c r="J308"/>
  <c r="BE308"/>
  <c r="BI307"/>
  <c r="BH307"/>
  <c r="BG307"/>
  <c r="BF307"/>
  <c r="T307"/>
  <c r="R307"/>
  <c r="P307"/>
  <c r="BK307"/>
  <c r="J307"/>
  <c r="BE307"/>
  <c r="BI306"/>
  <c r="BH306"/>
  <c r="BG306"/>
  <c r="BF306"/>
  <c r="T306"/>
  <c r="R306"/>
  <c r="P306"/>
  <c r="BK306"/>
  <c r="J306"/>
  <c r="BE306"/>
  <c r="BI305"/>
  <c r="BH305"/>
  <c r="BG305"/>
  <c r="BF305"/>
  <c r="T305"/>
  <c r="R305"/>
  <c r="P305"/>
  <c r="BK305"/>
  <c r="J305"/>
  <c r="BE305"/>
  <c r="BI304"/>
  <c r="BH304"/>
  <c r="BG304"/>
  <c r="BF304"/>
  <c r="T304"/>
  <c r="R304"/>
  <c r="P304"/>
  <c r="BK304"/>
  <c r="J304"/>
  <c r="BE304"/>
  <c r="BI303"/>
  <c r="BH303"/>
  <c r="BG303"/>
  <c r="BF303"/>
  <c r="T303"/>
  <c r="R303"/>
  <c r="P303"/>
  <c r="BK303"/>
  <c r="J303"/>
  <c r="BE303"/>
  <c r="BI302"/>
  <c r="BH302"/>
  <c r="BG302"/>
  <c r="BF302"/>
  <c r="T302"/>
  <c r="R302"/>
  <c r="P302"/>
  <c r="BK302"/>
  <c r="J302"/>
  <c r="BE302"/>
  <c r="BI301"/>
  <c r="BH301"/>
  <c r="BG301"/>
  <c r="BF301"/>
  <c r="T301"/>
  <c r="R301"/>
  <c r="P301"/>
  <c r="BK301"/>
  <c r="J301"/>
  <c r="BE301"/>
  <c r="BI300"/>
  <c r="BH300"/>
  <c r="BG300"/>
  <c r="BF300"/>
  <c r="T300"/>
  <c r="R300"/>
  <c r="P300"/>
  <c r="BK300"/>
  <c r="J300"/>
  <c r="BE300"/>
  <c r="BI299"/>
  <c r="BH299"/>
  <c r="BG299"/>
  <c r="BF299"/>
  <c r="T299"/>
  <c r="T298"/>
  <c r="R299"/>
  <c r="R298"/>
  <c r="P299"/>
  <c r="P298"/>
  <c r="BK299"/>
  <c r="BK298"/>
  <c r="J298"/>
  <c r="J299"/>
  <c r="BE299"/>
  <c r="J80"/>
  <c r="BI297"/>
  <c r="BH297"/>
  <c r="BG297"/>
  <c r="BF297"/>
  <c r="T297"/>
  <c r="R297"/>
  <c r="P297"/>
  <c r="BK297"/>
  <c r="J297"/>
  <c r="BE297"/>
  <c r="BI296"/>
  <c r="BH296"/>
  <c r="BG296"/>
  <c r="BF296"/>
  <c r="T296"/>
  <c r="R296"/>
  <c r="P296"/>
  <c r="BK296"/>
  <c r="J296"/>
  <c r="BE296"/>
  <c r="BI295"/>
  <c r="BH295"/>
  <c r="BG295"/>
  <c r="BF295"/>
  <c r="T295"/>
  <c r="R295"/>
  <c r="P295"/>
  <c r="BK295"/>
  <c r="J295"/>
  <c r="BE295"/>
  <c r="BI294"/>
  <c r="BH294"/>
  <c r="BG294"/>
  <c r="BF294"/>
  <c r="T294"/>
  <c r="R294"/>
  <c r="P294"/>
  <c r="BK294"/>
  <c r="J294"/>
  <c r="BE294"/>
  <c r="BI293"/>
  <c r="BH293"/>
  <c r="BG293"/>
  <c r="BF293"/>
  <c r="T293"/>
  <c r="R293"/>
  <c r="P293"/>
  <c r="BK293"/>
  <c r="J293"/>
  <c r="BE293"/>
  <c r="BI292"/>
  <c r="BH292"/>
  <c r="BG292"/>
  <c r="BF292"/>
  <c r="T292"/>
  <c r="R292"/>
  <c r="P292"/>
  <c r="BK292"/>
  <c r="J292"/>
  <c r="BE292"/>
  <c r="BI291"/>
  <c r="BH291"/>
  <c r="BG291"/>
  <c r="BF291"/>
  <c r="T291"/>
  <c r="R291"/>
  <c r="P291"/>
  <c r="BK291"/>
  <c r="J291"/>
  <c r="BE291"/>
  <c r="BI290"/>
  <c r="BH290"/>
  <c r="BG290"/>
  <c r="BF290"/>
  <c r="T290"/>
  <c r="T289"/>
  <c r="R290"/>
  <c r="R289"/>
  <c r="P290"/>
  <c r="P289"/>
  <c r="BK290"/>
  <c r="BK289"/>
  <c r="J289"/>
  <c r="J290"/>
  <c r="BE290"/>
  <c r="J79"/>
  <c r="BI288"/>
  <c r="BH288"/>
  <c r="BG288"/>
  <c r="BF288"/>
  <c r="T288"/>
  <c r="R288"/>
  <c r="P288"/>
  <c r="BK288"/>
  <c r="J288"/>
  <c r="BE288"/>
  <c r="BI287"/>
  <c r="BH287"/>
  <c r="BG287"/>
  <c r="BF287"/>
  <c r="T287"/>
  <c r="R287"/>
  <c r="P287"/>
  <c r="BK287"/>
  <c r="J287"/>
  <c r="BE287"/>
  <c r="BI286"/>
  <c r="BH286"/>
  <c r="BG286"/>
  <c r="BF286"/>
  <c r="T286"/>
  <c r="R286"/>
  <c r="P286"/>
  <c r="BK286"/>
  <c r="J286"/>
  <c r="BE286"/>
  <c r="BI285"/>
  <c r="BH285"/>
  <c r="BG285"/>
  <c r="BF285"/>
  <c r="T285"/>
  <c r="R285"/>
  <c r="P285"/>
  <c r="BK285"/>
  <c r="J285"/>
  <c r="BE285"/>
  <c r="BI284"/>
  <c r="BH284"/>
  <c r="BG284"/>
  <c r="BF284"/>
  <c r="T284"/>
  <c r="R284"/>
  <c r="P284"/>
  <c r="BK284"/>
  <c r="J284"/>
  <c r="BE284"/>
  <c r="BI283"/>
  <c r="BH283"/>
  <c r="BG283"/>
  <c r="BF283"/>
  <c r="T283"/>
  <c r="R283"/>
  <c r="P283"/>
  <c r="BK283"/>
  <c r="J283"/>
  <c r="BE283"/>
  <c r="BI282"/>
  <c r="BH282"/>
  <c r="BG282"/>
  <c r="BF282"/>
  <c r="T282"/>
  <c r="T281"/>
  <c r="R282"/>
  <c r="R281"/>
  <c r="P282"/>
  <c r="P281"/>
  <c r="BK282"/>
  <c r="BK281"/>
  <c r="J281"/>
  <c r="J282"/>
  <c r="BE282"/>
  <c r="J78"/>
  <c r="BI280"/>
  <c r="BH280"/>
  <c r="BG280"/>
  <c r="BF280"/>
  <c r="T280"/>
  <c r="R280"/>
  <c r="P280"/>
  <c r="BK280"/>
  <c r="J280"/>
  <c r="BE280"/>
  <c r="BI276"/>
  <c r="BH276"/>
  <c r="BG276"/>
  <c r="BF276"/>
  <c r="T276"/>
  <c r="R276"/>
  <c r="P276"/>
  <c r="BK276"/>
  <c r="J276"/>
  <c r="BE276"/>
  <c r="BI272"/>
  <c r="BH272"/>
  <c r="BG272"/>
  <c r="BF272"/>
  <c r="T272"/>
  <c r="T271"/>
  <c r="R272"/>
  <c r="R271"/>
  <c r="P272"/>
  <c r="P271"/>
  <c r="BK272"/>
  <c r="BK271"/>
  <c r="J271"/>
  <c r="J272"/>
  <c r="BE272"/>
  <c r="J77"/>
  <c r="BI270"/>
  <c r="BH270"/>
  <c r="BG270"/>
  <c r="BF270"/>
  <c r="T270"/>
  <c r="R270"/>
  <c r="P270"/>
  <c r="BK270"/>
  <c r="J270"/>
  <c r="BE270"/>
  <c r="BI269"/>
  <c r="BH269"/>
  <c r="BG269"/>
  <c r="BF269"/>
  <c r="T269"/>
  <c r="T268"/>
  <c r="R269"/>
  <c r="R268"/>
  <c r="P269"/>
  <c r="P268"/>
  <c r="BK269"/>
  <c r="BK268"/>
  <c r="J268"/>
  <c r="J269"/>
  <c r="BE269"/>
  <c r="J76"/>
  <c r="BI267"/>
  <c r="BH267"/>
  <c r="BG267"/>
  <c r="BF267"/>
  <c r="T267"/>
  <c r="R267"/>
  <c r="P267"/>
  <c r="BK267"/>
  <c r="J267"/>
  <c r="BE267"/>
  <c r="BI266"/>
  <c r="BH266"/>
  <c r="BG266"/>
  <c r="BF266"/>
  <c r="T266"/>
  <c r="R266"/>
  <c r="P266"/>
  <c r="BK266"/>
  <c r="J266"/>
  <c r="BE266"/>
  <c r="BI264"/>
  <c r="BH264"/>
  <c r="BG264"/>
  <c r="BF264"/>
  <c r="T264"/>
  <c r="R264"/>
  <c r="P264"/>
  <c r="BK264"/>
  <c r="J264"/>
  <c r="BE264"/>
  <c r="BI263"/>
  <c r="BH263"/>
  <c r="BG263"/>
  <c r="BF263"/>
  <c r="T263"/>
  <c r="R263"/>
  <c r="P263"/>
  <c r="BK263"/>
  <c r="J263"/>
  <c r="BE263"/>
  <c r="BI261"/>
  <c r="BH261"/>
  <c r="BG261"/>
  <c r="BF261"/>
  <c r="T261"/>
  <c r="R261"/>
  <c r="P261"/>
  <c r="BK261"/>
  <c r="J261"/>
  <c r="BE261"/>
  <c r="BI260"/>
  <c r="BH260"/>
  <c r="BG260"/>
  <c r="BF260"/>
  <c r="T260"/>
  <c r="R260"/>
  <c r="P260"/>
  <c r="BK260"/>
  <c r="J260"/>
  <c r="BE260"/>
  <c r="BI258"/>
  <c r="BH258"/>
  <c r="BG258"/>
  <c r="BF258"/>
  <c r="T258"/>
  <c r="R258"/>
  <c r="P258"/>
  <c r="BK258"/>
  <c r="J258"/>
  <c r="BE258"/>
  <c r="BI256"/>
  <c r="BH256"/>
  <c r="BG256"/>
  <c r="BF256"/>
  <c r="T256"/>
  <c r="R256"/>
  <c r="P256"/>
  <c r="BK256"/>
  <c r="J256"/>
  <c r="BE256"/>
  <c r="BI255"/>
  <c r="BH255"/>
  <c r="BG255"/>
  <c r="BF255"/>
  <c r="T255"/>
  <c r="R255"/>
  <c r="P255"/>
  <c r="BK255"/>
  <c r="J255"/>
  <c r="BE255"/>
  <c r="BI253"/>
  <c r="BH253"/>
  <c r="BG253"/>
  <c r="BF253"/>
  <c r="T253"/>
  <c r="R253"/>
  <c r="P253"/>
  <c r="BK253"/>
  <c r="J253"/>
  <c r="BE253"/>
  <c r="BI252"/>
  <c r="BH252"/>
  <c r="BG252"/>
  <c r="BF252"/>
  <c r="T252"/>
  <c r="R252"/>
  <c r="P252"/>
  <c r="BK252"/>
  <c r="J252"/>
  <c r="BE252"/>
  <c r="BI250"/>
  <c r="BH250"/>
  <c r="BG250"/>
  <c r="BF250"/>
  <c r="T250"/>
  <c r="R250"/>
  <c r="P250"/>
  <c r="BK250"/>
  <c r="J250"/>
  <c r="BE250"/>
  <c r="BI249"/>
  <c r="BH249"/>
  <c r="BG249"/>
  <c r="BF249"/>
  <c r="T249"/>
  <c r="R249"/>
  <c r="P249"/>
  <c r="BK249"/>
  <c r="J249"/>
  <c r="BE249"/>
  <c r="BI248"/>
  <c r="BH248"/>
  <c r="BG248"/>
  <c r="BF248"/>
  <c r="T248"/>
  <c r="R248"/>
  <c r="P248"/>
  <c r="BK248"/>
  <c r="J248"/>
  <c r="BE248"/>
  <c r="BI246"/>
  <c r="BH246"/>
  <c r="BG246"/>
  <c r="BF246"/>
  <c r="T246"/>
  <c r="R246"/>
  <c r="P246"/>
  <c r="BK246"/>
  <c r="J246"/>
  <c r="BE246"/>
  <c r="BI244"/>
  <c r="BH244"/>
  <c r="BG244"/>
  <c r="BF244"/>
  <c r="T244"/>
  <c r="R244"/>
  <c r="P244"/>
  <c r="BK244"/>
  <c r="J244"/>
  <c r="BE244"/>
  <c r="BI243"/>
  <c r="BH243"/>
  <c r="BG243"/>
  <c r="BF243"/>
  <c r="T243"/>
  <c r="R243"/>
  <c r="P243"/>
  <c r="BK243"/>
  <c r="J243"/>
  <c r="BE243"/>
  <c r="BI241"/>
  <c r="BH241"/>
  <c r="BG241"/>
  <c r="BF241"/>
  <c r="T241"/>
  <c r="R241"/>
  <c r="P241"/>
  <c r="BK241"/>
  <c r="J241"/>
  <c r="BE241"/>
  <c r="BI239"/>
  <c r="BH239"/>
  <c r="BG239"/>
  <c r="BF239"/>
  <c r="T239"/>
  <c r="T238"/>
  <c r="R239"/>
  <c r="R238"/>
  <c r="P239"/>
  <c r="P238"/>
  <c r="BK239"/>
  <c r="BK238"/>
  <c r="J238"/>
  <c r="J239"/>
  <c r="BE239"/>
  <c r="J75"/>
  <c r="BI236"/>
  <c r="BH236"/>
  <c r="BG236"/>
  <c r="BF236"/>
  <c r="T236"/>
  <c r="R236"/>
  <c r="P236"/>
  <c r="BK236"/>
  <c r="J236"/>
  <c r="BE236"/>
  <c r="BI234"/>
  <c r="BH234"/>
  <c r="BG234"/>
  <c r="BF234"/>
  <c r="T234"/>
  <c r="R234"/>
  <c r="P234"/>
  <c r="BK234"/>
  <c r="J234"/>
  <c r="BE234"/>
  <c r="BI233"/>
  <c r="BH233"/>
  <c r="BG233"/>
  <c r="BF233"/>
  <c r="T233"/>
  <c r="T232"/>
  <c r="R233"/>
  <c r="R232"/>
  <c r="P233"/>
  <c r="P232"/>
  <c r="BK233"/>
  <c r="BK232"/>
  <c r="J232"/>
  <c r="J233"/>
  <c r="BE233"/>
  <c r="J74"/>
  <c r="BI231"/>
  <c r="BH231"/>
  <c r="BG231"/>
  <c r="BF231"/>
  <c r="T231"/>
  <c r="T230"/>
  <c r="R231"/>
  <c r="R230"/>
  <c r="P231"/>
  <c r="P230"/>
  <c r="BK231"/>
  <c r="BK230"/>
  <c r="J230"/>
  <c r="J231"/>
  <c r="BE231"/>
  <c r="J73"/>
  <c r="BI229"/>
  <c r="BH229"/>
  <c r="BG229"/>
  <c r="BF229"/>
  <c r="T229"/>
  <c r="R229"/>
  <c r="P229"/>
  <c r="BK229"/>
  <c r="J229"/>
  <c r="BE229"/>
  <c r="BI228"/>
  <c r="BH228"/>
  <c r="BG228"/>
  <c r="BF228"/>
  <c r="T228"/>
  <c r="T227"/>
  <c r="T226"/>
  <c r="T225"/>
  <c r="R228"/>
  <c r="R227"/>
  <c r="R226"/>
  <c r="R225"/>
  <c r="P228"/>
  <c r="P227"/>
  <c r="P226"/>
  <c r="P225"/>
  <c r="BK228"/>
  <c r="BK227"/>
  <c r="J227"/>
  <c r="BK226"/>
  <c r="J226"/>
  <c r="BK225"/>
  <c r="J225"/>
  <c r="J228"/>
  <c r="BE228"/>
  <c r="J72"/>
  <c r="J71"/>
  <c r="J70"/>
  <c r="BI224"/>
  <c r="BH224"/>
  <c r="BG224"/>
  <c r="BF224"/>
  <c r="T224"/>
  <c r="T223"/>
  <c r="R224"/>
  <c r="R223"/>
  <c r="P224"/>
  <c r="P223"/>
  <c r="BK224"/>
  <c r="BK223"/>
  <c r="J223"/>
  <c r="J224"/>
  <c r="BE224"/>
  <c r="J69"/>
  <c r="BI222"/>
  <c r="BH222"/>
  <c r="BG222"/>
  <c r="BF222"/>
  <c r="T222"/>
  <c r="R222"/>
  <c r="P222"/>
  <c r="BK222"/>
  <c r="J222"/>
  <c r="BE222"/>
  <c r="BI219"/>
  <c r="BH219"/>
  <c r="BG219"/>
  <c r="BF219"/>
  <c r="T219"/>
  <c r="R219"/>
  <c r="P219"/>
  <c r="BK219"/>
  <c r="J219"/>
  <c r="BE219"/>
  <c r="BI218"/>
  <c r="BH218"/>
  <c r="BG218"/>
  <c r="BF218"/>
  <c r="T218"/>
  <c r="R218"/>
  <c r="P218"/>
  <c r="BK218"/>
  <c r="J218"/>
  <c r="BE218"/>
  <c r="BI217"/>
  <c r="BH217"/>
  <c r="BG217"/>
  <c r="BF217"/>
  <c r="T217"/>
  <c r="T216"/>
  <c r="R217"/>
  <c r="R216"/>
  <c r="P217"/>
  <c r="P216"/>
  <c r="BK217"/>
  <c r="BK216"/>
  <c r="J216"/>
  <c r="J217"/>
  <c r="BE217"/>
  <c r="J68"/>
  <c r="BI210"/>
  <c r="BH210"/>
  <c r="BG210"/>
  <c r="BF210"/>
  <c r="T210"/>
  <c r="R210"/>
  <c r="P210"/>
  <c r="BK210"/>
  <c r="J210"/>
  <c r="BE210"/>
  <c r="BI206"/>
  <c r="BH206"/>
  <c r="BG206"/>
  <c r="BF206"/>
  <c r="T206"/>
  <c r="R206"/>
  <c r="P206"/>
  <c r="BK206"/>
  <c r="J206"/>
  <c r="BE206"/>
  <c r="BI205"/>
  <c r="BH205"/>
  <c r="BG205"/>
  <c r="BF205"/>
  <c r="T205"/>
  <c r="R205"/>
  <c r="P205"/>
  <c r="BK205"/>
  <c r="J205"/>
  <c r="BE205"/>
  <c r="BI204"/>
  <c r="BH204"/>
  <c r="BG204"/>
  <c r="BF204"/>
  <c r="T204"/>
  <c r="R204"/>
  <c r="P204"/>
  <c r="BK204"/>
  <c r="J204"/>
  <c r="BE204"/>
  <c r="BI203"/>
  <c r="BH203"/>
  <c r="BG203"/>
  <c r="BF203"/>
  <c r="T203"/>
  <c r="R203"/>
  <c r="P203"/>
  <c r="BK203"/>
  <c r="J203"/>
  <c r="BE203"/>
  <c r="BI202"/>
  <c r="BH202"/>
  <c r="BG202"/>
  <c r="BF202"/>
  <c r="T202"/>
  <c r="R202"/>
  <c r="P202"/>
  <c r="BK202"/>
  <c r="J202"/>
  <c r="BE202"/>
  <c r="BI201"/>
  <c r="BH201"/>
  <c r="BG201"/>
  <c r="BF201"/>
  <c r="T201"/>
  <c r="R201"/>
  <c r="P201"/>
  <c r="BK201"/>
  <c r="J201"/>
  <c r="BE201"/>
  <c r="BI200"/>
  <c r="BH200"/>
  <c r="BG200"/>
  <c r="BF200"/>
  <c r="T200"/>
  <c r="R200"/>
  <c r="P200"/>
  <c r="BK200"/>
  <c r="J200"/>
  <c r="BE200"/>
  <c r="BI199"/>
  <c r="BH199"/>
  <c r="BG199"/>
  <c r="BF199"/>
  <c r="T199"/>
  <c r="T198"/>
  <c r="R199"/>
  <c r="R198"/>
  <c r="P199"/>
  <c r="P198"/>
  <c r="BK199"/>
  <c r="BK198"/>
  <c r="J198"/>
  <c r="J199"/>
  <c r="BE199"/>
  <c r="J67"/>
  <c r="BI195"/>
  <c r="BH195"/>
  <c r="BG195"/>
  <c r="BF195"/>
  <c r="T195"/>
  <c r="R195"/>
  <c r="P195"/>
  <c r="BK195"/>
  <c r="J195"/>
  <c r="BE195"/>
  <c r="BI194"/>
  <c r="BH194"/>
  <c r="BG194"/>
  <c r="BF194"/>
  <c r="T194"/>
  <c r="T193"/>
  <c r="R194"/>
  <c r="R193"/>
  <c r="P194"/>
  <c r="P193"/>
  <c r="BK194"/>
  <c r="BK193"/>
  <c r="J193"/>
  <c r="J194"/>
  <c r="BE194"/>
  <c r="J66"/>
  <c r="BI190"/>
  <c r="BH190"/>
  <c r="BG190"/>
  <c r="BF190"/>
  <c r="T190"/>
  <c r="T189"/>
  <c r="R190"/>
  <c r="R189"/>
  <c r="P190"/>
  <c r="P189"/>
  <c r="BK190"/>
  <c r="BK189"/>
  <c r="J189"/>
  <c r="J190"/>
  <c r="BE190"/>
  <c r="J65"/>
  <c r="BI188"/>
  <c r="BH188"/>
  <c r="BG188"/>
  <c r="BF188"/>
  <c r="T188"/>
  <c r="R188"/>
  <c r="P188"/>
  <c r="BK188"/>
  <c r="J188"/>
  <c r="BE188"/>
  <c r="BI187"/>
  <c r="BH187"/>
  <c r="BG187"/>
  <c r="BF187"/>
  <c r="T187"/>
  <c r="T186"/>
  <c r="R187"/>
  <c r="R186"/>
  <c r="P187"/>
  <c r="P186"/>
  <c r="BK187"/>
  <c r="BK186"/>
  <c r="J186"/>
  <c r="J187"/>
  <c r="BE187"/>
  <c r="J64"/>
  <c r="BI183"/>
  <c r="BH183"/>
  <c r="BG183"/>
  <c r="BF183"/>
  <c r="T183"/>
  <c r="T182"/>
  <c r="R183"/>
  <c r="R182"/>
  <c r="P183"/>
  <c r="P182"/>
  <c r="BK183"/>
  <c r="BK182"/>
  <c r="J182"/>
  <c r="J183"/>
  <c r="BE183"/>
  <c r="J63"/>
  <c r="BI174"/>
  <c r="BH174"/>
  <c r="BG174"/>
  <c r="BF174"/>
  <c r="T174"/>
  <c r="R174"/>
  <c r="P174"/>
  <c r="BK174"/>
  <c r="J174"/>
  <c r="BE174"/>
  <c r="BI168"/>
  <c r="BH168"/>
  <c r="BG168"/>
  <c r="BF168"/>
  <c r="T168"/>
  <c r="R168"/>
  <c r="P168"/>
  <c r="BK168"/>
  <c r="J168"/>
  <c r="BE168"/>
  <c r="BI159"/>
  <c r="BH159"/>
  <c r="BG159"/>
  <c r="BF159"/>
  <c r="T159"/>
  <c r="R159"/>
  <c r="P159"/>
  <c r="BK159"/>
  <c r="J159"/>
  <c r="BE159"/>
  <c r="BI153"/>
  <c r="BH153"/>
  <c r="BG153"/>
  <c r="BF153"/>
  <c r="T153"/>
  <c r="R153"/>
  <c r="P153"/>
  <c r="BK153"/>
  <c r="J153"/>
  <c r="BE153"/>
  <c r="BI147"/>
  <c r="BH147"/>
  <c r="BG147"/>
  <c r="BF147"/>
  <c r="T147"/>
  <c r="R147"/>
  <c r="P147"/>
  <c r="BK147"/>
  <c r="J147"/>
  <c r="BE147"/>
  <c r="BI141"/>
  <c r="BH141"/>
  <c r="BG141"/>
  <c r="BF141"/>
  <c r="T141"/>
  <c r="R141"/>
  <c r="P141"/>
  <c r="BK141"/>
  <c r="J141"/>
  <c r="BE141"/>
  <c r="BI135"/>
  <c r="BH135"/>
  <c r="BG135"/>
  <c r="BF135"/>
  <c r="T135"/>
  <c r="R135"/>
  <c r="P135"/>
  <c r="BK135"/>
  <c r="J135"/>
  <c r="BE135"/>
  <c r="BI129"/>
  <c r="BH129"/>
  <c r="BG129"/>
  <c r="BF129"/>
  <c r="T129"/>
  <c r="T128"/>
  <c r="R129"/>
  <c r="R128"/>
  <c r="P129"/>
  <c r="P128"/>
  <c r="BK129"/>
  <c r="BK128"/>
  <c r="J128"/>
  <c r="J129"/>
  <c r="BE129"/>
  <c r="J62"/>
  <c r="BI125"/>
  <c r="BH125"/>
  <c r="BG125"/>
  <c r="BF125"/>
  <c r="T125"/>
  <c r="R125"/>
  <c r="P125"/>
  <c r="BK125"/>
  <c r="J125"/>
  <c r="BE125"/>
  <c r="BI122"/>
  <c r="BH122"/>
  <c r="BG122"/>
  <c r="BF122"/>
  <c r="T122"/>
  <c r="R122"/>
  <c r="P122"/>
  <c r="BK122"/>
  <c r="J122"/>
  <c r="BE122"/>
  <c r="BI119"/>
  <c r="BH119"/>
  <c r="BG119"/>
  <c r="BF119"/>
  <c r="T119"/>
  <c r="R119"/>
  <c r="P119"/>
  <c r="BK119"/>
  <c r="J119"/>
  <c r="BE119"/>
  <c r="BI116"/>
  <c r="BH116"/>
  <c r="BG116"/>
  <c r="BF116"/>
  <c r="T116"/>
  <c r="R116"/>
  <c r="P116"/>
  <c r="BK116"/>
  <c r="J116"/>
  <c r="BE116"/>
  <c r="BI115"/>
  <c r="F37"/>
  <c i="1" r="BD55"/>
  <c i="2" r="BH115"/>
  <c r="F36"/>
  <c i="1" r="BC55"/>
  <c i="2" r="BG115"/>
  <c r="F35"/>
  <c i="1" r="BB55"/>
  <c i="2" r="BF115"/>
  <c r="J34"/>
  <c i="1" r="AW55"/>
  <c i="2" r="F34"/>
  <c i="1" r="BA55"/>
  <c i="2" r="T115"/>
  <c r="T114"/>
  <c r="T113"/>
  <c r="T112"/>
  <c r="R115"/>
  <c r="R114"/>
  <c r="R113"/>
  <c r="R112"/>
  <c r="P115"/>
  <c r="P114"/>
  <c r="P113"/>
  <c r="P112"/>
  <c i="1" r="AU55"/>
  <c i="2" r="BK115"/>
  <c r="BK114"/>
  <c r="J114"/>
  <c r="BK113"/>
  <c r="J113"/>
  <c r="BK112"/>
  <c r="J112"/>
  <c r="J59"/>
  <c r="J30"/>
  <c i="1" r="AG55"/>
  <c i="2" r="J115"/>
  <c r="BE115"/>
  <c r="J33"/>
  <c i="1" r="AV55"/>
  <c i="2" r="F33"/>
  <c i="1" r="AZ55"/>
  <c i="2" r="J61"/>
  <c r="J60"/>
  <c r="J109"/>
  <c r="F106"/>
  <c r="E104"/>
  <c r="J55"/>
  <c r="F52"/>
  <c r="E50"/>
  <c r="J39"/>
  <c r="J21"/>
  <c r="E21"/>
  <c r="J108"/>
  <c r="J54"/>
  <c r="J20"/>
  <c r="J18"/>
  <c r="E18"/>
  <c r="F109"/>
  <c r="F55"/>
  <c r="J17"/>
  <c r="J15"/>
  <c r="E15"/>
  <c r="F108"/>
  <c r="F54"/>
  <c r="J14"/>
  <c r="J12"/>
  <c r="J106"/>
  <c r="J52"/>
  <c r="E7"/>
  <c r="E102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<sst xmlns="http://schemas.openxmlformats.org/spreadsheetml/2006/main">
  <si>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</si>
  <si>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</si>
  <si>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</si>
  <si>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</si>
  <si>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</si>
  <si>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{0f9848b6-43c6-4199-9741-2305a7a210ed}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</si>
  <si>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</si>
  <si>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</si>
  <si>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</si>
  <si>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</si>
  <si>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</si>
  <si>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</si>
  <si>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</si>
  <si>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</si>
  <si>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SOUPL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</si>
  <si>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</si>
  <si>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</si>
  <si>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Opravy sociálních zařízení buněk typu A + B</t>
  </si>
  <si>
    <t>KSO:</t>
  </si>
  <si>
    <t>CC-CZ:</t>
  </si>
  <si>
    <t>Místo:</t>
  </si>
  <si>
    <t xml:space="preserve"> </t>
  </si>
  <si>
    <t>Datum:</t>
  </si>
  <si>
    <t>23. 3. 2021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</si>
  <si>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</si>
  <si>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</si>
  <si>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</si>
  <si>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</si>
  <si>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</si>
  <si>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</si>
  <si>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</si>
  <si>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</si>
  <si>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Běle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</si>
  <si>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</si>
  <si>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</si>
  <si>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</si>
  <si>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</si>
  <si>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</si>
  <si>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</si>
  <si>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</si>
  <si>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</si>
  <si>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</si>
  <si>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</si>
  <si>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</si>
  <si>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</si>
  <si>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</si>
  <si>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</si>
  <si>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</si>
  <si>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</si>
  <si>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</si>
  <si>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</si>
  <si>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</si>
  <si>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</si>
  <si>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</si>
  <si>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</si>
  <si>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</si>
  <si>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</si>
  <si>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</si>
  <si>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</si>
  <si>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</si>
  <si>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</si>
  <si>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</si>
  <si>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</si>
  <si>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</si>
  <si>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</si>
  <si>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</si>
  <si>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</si>
  <si>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</si>
  <si>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</si>
  <si>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</si>
  <si>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</si>
  <si>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</si>
  <si>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</si>
  <si>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SOUE2</t>
  </si>
  <si>
    <t>Oprava sociálního zařízení - buňka typu B</t>
  </si>
  <si>
    <t>STA</t>
  </si>
  <si>
    <t>1</t>
  </si>
  <si>
    <t>{40486740-bcc0-4011-8d82-12e36b127316}</t>
  </si>
  <si>
    <t>2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</si>
  <si>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</si>
  <si>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</si>
  <si>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</si>
  <si>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</si>
  <si>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</si>
  <si>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</si>
  <si>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</si>
  <si>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</si>
  <si>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</si>
  <si>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61 - Úprava povrchů vnitřních</t>
  </si>
  <si>
    <t xml:space="preserve">    63 - Podlahy a podlahové konstrukce</t>
  </si>
  <si>
    <t xml:space="preserve">    64 - Osazování výplní otvorů</t>
  </si>
  <si>
    <t xml:space="preserve">    94 - Lešení a stavební výtahy</t>
  </si>
  <si>
    <t xml:space="preserve">    95 - Různé dokončovací konstrukce a práce pozemních staveb</t>
  </si>
  <si>
    <t xml:space="preserve">    96 - Bourání konstrukcí</t>
  </si>
  <si>
    <t xml:space="preserve">    997 - Přesun sutě</t>
  </si>
  <si>
    <t xml:space="preserve">    998 - Přesun hmot</t>
  </si>
  <si>
    <t>PSV - Práce a dodávky PSV</t>
  </si>
  <si>
    <t xml:space="preserve">    M21 - Silnoproudá elektrotechnika</t>
  </si>
  <si>
    <t xml:space="preserve">      01 - Ostatní elektro</t>
  </si>
  <si>
    <t xml:space="preserve">      740 - Elektromontáže - zkoušky a revize</t>
  </si>
  <si>
    <t xml:space="preserve">      747 - Elektromontáže - kompletace rozvodů</t>
  </si>
  <si>
    <t xml:space="preserve">      21-M - Elektromontáže</t>
  </si>
  <si>
    <t xml:space="preserve">      46-M - Zemní práce při extr.mont.pracích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</si>
  <si>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</si>
  <si>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</si>
  <si>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</si>
  <si>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</si>
  <si>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</si>
  <si>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</si>
  <si>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</si>
  <si>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</si>
  <si>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</si>
  <si>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</si>
  <si>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</si>
  <si>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</si>
  <si>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</si>
  <si>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M24 - Vzduchotechnika</t>
  </si>
  <si>
    <t>VRN - Vedlejší rozpočtové náklady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</si>
  <si>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</si>
  <si>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</si>
  <si>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</si>
  <si>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</si>
  <si>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</si>
  <si>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</si>
  <si>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</si>
  <si>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</si>
  <si>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</si>
  <si>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</si>
  <si>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</si>
  <si>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</si>
  <si>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</si>
  <si>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</si>
  <si>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</si>
  <si>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</si>
  <si>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</si>
  <si>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</si>
  <si>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</si>
  <si>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</si>
  <si>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317142422</t>
  </si>
  <si>
    <t>Překlady nenosné z pórobetonu osazené do tenkého maltového lože, výšky do 250 mm, šířky překladu 100 mm, délky překladu přes 1000 do 1250 mm</t>
  </si>
  <si>
    <t>kus</t>
  </si>
  <si>
    <t>CS ÚRS 2019 01</t>
  </si>
  <si>
    <t>4</t>
  </si>
  <si>
    <t>1000088812</t>
  </si>
  <si>
    <t>342272215</t>
  </si>
  <si>
    <t>Příčky z pórobetonových tvárnic hladkých na tenké maltové lože objemová hmotnost do 500 kg/m3, tloušťka příčky 75 mm</t>
  </si>
  <si>
    <t>m2</t>
  </si>
  <si>
    <t>-350968255</t>
  </si>
  <si>
    <t>VV</t>
  </si>
  <si>
    <t>1,25*0,9</t>
  </si>
  <si>
    <t>Součet</t>
  </si>
  <si>
    <t>342272323</t>
  </si>
  <si>
    <t>Příčky z pórobetonových tvárnic hladkých na tenké maltové lože objemová hmotnost do 500 kg/m3, tloušťka příčky 100 mm</t>
  </si>
  <si>
    <t>1423597941</t>
  </si>
  <si>
    <t>(1,95+0,9+2,2)*2,55-(1,97*0,7)</t>
  </si>
  <si>
    <t>342291121</t>
  </si>
  <si>
    <t>Ukotvení příček plochými kotvami, do konstrukce cihelné</t>
  </si>
  <si>
    <t>m</t>
  </si>
  <si>
    <t>-786147256</t>
  </si>
  <si>
    <t>2,6*4</t>
  </si>
  <si>
    <t>5</t>
  </si>
  <si>
    <t>342291131</t>
  </si>
  <si>
    <t>Ukotvení příček plochými kotvami, do konstrukce betonové</t>
  </si>
  <si>
    <t>-2146844902</t>
  </si>
  <si>
    <t>2,25+1,99+0,9</t>
  </si>
  <si>
    <t>61</t>
  </si>
  <si>
    <t>Úprava povrchů vnitřních</t>
  </si>
  <si>
    <t>6</t>
  </si>
  <si>
    <t>611131121</t>
  </si>
  <si>
    <t>Podkladní a spojovací vrstva vnitřních omítaných ploch penetrace akrylát-silikonová nanášená ručně stropů</t>
  </si>
  <si>
    <t>1587455817</t>
  </si>
  <si>
    <t>Strop WC</t>
  </si>
  <si>
    <t>1,1*0,9</t>
  </si>
  <si>
    <t>Strop Sprcha</t>
  </si>
  <si>
    <t>2*1,2</t>
  </si>
  <si>
    <t>7</t>
  </si>
  <si>
    <t>611142001</t>
  </si>
  <si>
    <t>Potažení vnitřních ploch pletivem v ploše nebo pruzích, na plném podkladu sklovláknitým vtlačením do tmelu stropů</t>
  </si>
  <si>
    <t>1436246687</t>
  </si>
  <si>
    <t>8</t>
  </si>
  <si>
    <t>611325421</t>
  </si>
  <si>
    <t>Oprava vápenocementové omítky vnitřních ploch štukové dvouvrstvé, tloušťky do 20 mm a tloušťky štuku do 3 mm stropů, v rozsahu opravované plochy do 10%</t>
  </si>
  <si>
    <t>1757914653</t>
  </si>
  <si>
    <t>9</t>
  </si>
  <si>
    <t>612131121</t>
  </si>
  <si>
    <t>Podkladní a spojovací vrstva vnitřních omítaných ploch penetrace akrylát-silikonová nanášená ručně stěn</t>
  </si>
  <si>
    <t>-977094532</t>
  </si>
  <si>
    <t>Nové vyzdívky s odpočtem dveřních otvorů</t>
  </si>
  <si>
    <t>(2,2+2+0,9+2,2-2,8)*2,6</t>
  </si>
  <si>
    <t>Stávající omítky WC a sprchy</t>
  </si>
  <si>
    <t>(2+2+1,2+0,9)*2,6</t>
  </si>
  <si>
    <t>10</t>
  </si>
  <si>
    <t>612142001</t>
  </si>
  <si>
    <t>Potažení vnitřních ploch pletivem v ploše nebo pruzích, na plném podkladu sklovláknitým vtlačením do tmelu stěn</t>
  </si>
  <si>
    <t>-1751661096</t>
  </si>
  <si>
    <t>11</t>
  </si>
  <si>
    <t>612311131</t>
  </si>
  <si>
    <t>Potažení vnitřních ploch štukem tloušťky do 3 mm svislých konstrukcí stěn</t>
  </si>
  <si>
    <t>1467415858</t>
  </si>
  <si>
    <t>(2,2+2+0,9+2,2)*2,6-2,8</t>
  </si>
  <si>
    <t>Odpočet plochy obkladů</t>
  </si>
  <si>
    <t>-(2,0*(1,35+0,9)*2-0,7*2,0)</t>
  </si>
  <si>
    <t>-(2,0*(1,45+2,4)*2-0,7*2,0)</t>
  </si>
  <si>
    <t>12</t>
  </si>
  <si>
    <t>612321121</t>
  </si>
  <si>
    <t>Omítka vápenocementová vnitřních ploch nanášená ručně jednovrstvá, tloušťky do 10 mm hladká svislých konstrukcí stěn</t>
  </si>
  <si>
    <t>-517045727</t>
  </si>
  <si>
    <t>13</t>
  </si>
  <si>
    <t>619991011</t>
  </si>
  <si>
    <t>Zakrytí vnitřních ploch před znečištěním včetně pozdějšího odkrytí konstrukcí a prvků obalením fólií a přelepením páskou</t>
  </si>
  <si>
    <t>582576293</t>
  </si>
  <si>
    <t>výtah</t>
  </si>
  <si>
    <t>(2*1,2)+(2+1,2+2)*2,1</t>
  </si>
  <si>
    <t>chodba</t>
  </si>
  <si>
    <t>1,8*12</t>
  </si>
  <si>
    <t>okna</t>
  </si>
  <si>
    <t>(1,6*1,4)+(0,9*1,2)</t>
  </si>
  <si>
    <t>63</t>
  </si>
  <si>
    <t>Podlahy a podlahové konstrukce</t>
  </si>
  <si>
    <t>14</t>
  </si>
  <si>
    <t>631311124</t>
  </si>
  <si>
    <t>Mazanina z betonu prostého bez zvýšených nároků na prostředí tl. přes 80 do 120 mm tř. C 16/20</t>
  </si>
  <si>
    <t>m3</t>
  </si>
  <si>
    <t>-663647389</t>
  </si>
  <si>
    <t>(0,85*0,15)+(1,2*0,9*0,05)+(1,2*0,85*0,04)</t>
  </si>
  <si>
    <t>64</t>
  </si>
  <si>
    <t>Osazování výplní otvorů</t>
  </si>
  <si>
    <t>642942111</t>
  </si>
  <si>
    <t>Osazování zárubní nebo rámů kovových dveřních lisovaných nebo z úhelníků bez dveřních křídel na cementovou maltu, plochy otvoru do 2,5 m2</t>
  </si>
  <si>
    <t>172284055</t>
  </si>
  <si>
    <t>16</t>
  </si>
  <si>
    <t>M</t>
  </si>
  <si>
    <t>55331115</t>
  </si>
  <si>
    <t>zárubeň ocelová pro běžné zdění hranatý profil 110 700 levá,pravá</t>
  </si>
  <si>
    <t>-487428358</t>
  </si>
  <si>
    <t>94</t>
  </si>
  <si>
    <t>Lešení a stavební výtahy</t>
  </si>
  <si>
    <t>17</t>
  </si>
  <si>
    <t>949101111</t>
  </si>
  <si>
    <t>Lešení pomocné pracovní pro objekty pozemních staveb pro zatížení do 150 kg/m2, o výšce lešeňové podlahy do 1,9 m</t>
  </si>
  <si>
    <t>-1878619575</t>
  </si>
  <si>
    <t>(2,25+1,95)*2</t>
  </si>
  <si>
    <t>95</t>
  </si>
  <si>
    <t>Různé dokončovací konstrukce a práce pozemních staveb</t>
  </si>
  <si>
    <t>18</t>
  </si>
  <si>
    <t>95-001r</t>
  </si>
  <si>
    <t>Nezměřitelné práce - zednická výpomoc pro ZTI,ÚT,elektro, VZT</t>
  </si>
  <si>
    <t>kpl</t>
  </si>
  <si>
    <t>937375786</t>
  </si>
  <si>
    <t>19</t>
  </si>
  <si>
    <t>952901111</t>
  </si>
  <si>
    <t>Vyčištění budov nebo objektů před předáním do užívání budov bytové nebo občanské výstavby, světlé výšky podlaží do 4 m</t>
  </si>
  <si>
    <t>1939770748</t>
  </si>
  <si>
    <t>Plochy buňka + chodba</t>
  </si>
  <si>
    <t>(4*2,25)+(4,05*3,45)+(2,45*2,26)</t>
  </si>
  <si>
    <t>96</t>
  </si>
  <si>
    <t>Bourání konstrukcí</t>
  </si>
  <si>
    <t>20</t>
  </si>
  <si>
    <t>721171803</t>
  </si>
  <si>
    <t>Demontáž potrubí z novodurových trub odpadních nebo připojovacích do D 75</t>
  </si>
  <si>
    <t>1758860541</t>
  </si>
  <si>
    <t>721171808</t>
  </si>
  <si>
    <t>Demontáž potrubí z novodurových trub odpadních nebo připojovacích přes 75 do D 114</t>
  </si>
  <si>
    <t>-1322417407</t>
  </si>
  <si>
    <t>22</t>
  </si>
  <si>
    <t>722130801</t>
  </si>
  <si>
    <t>Demontáž potrubí z ocelových trubek pozinkovaných závitových do DN 25</t>
  </si>
  <si>
    <t>-1276760388</t>
  </si>
  <si>
    <t>23</t>
  </si>
  <si>
    <t>722181812</t>
  </si>
  <si>
    <t>Demontáž plstěných pásů z trub do Ø 50</t>
  </si>
  <si>
    <t>-1037795818</t>
  </si>
  <si>
    <t>24</t>
  </si>
  <si>
    <t>725840850</t>
  </si>
  <si>
    <t>Demontáž baterií sprchových diferenciálních do G 3/4 x 1</t>
  </si>
  <si>
    <t>-72982825</t>
  </si>
  <si>
    <t>25</t>
  </si>
  <si>
    <t>725850800</t>
  </si>
  <si>
    <t>Demontáž odpadních ventilů všech připojovacích dimenzí</t>
  </si>
  <si>
    <t>976883341</t>
  </si>
  <si>
    <t>27</t>
  </si>
  <si>
    <t>766691914</t>
  </si>
  <si>
    <t>Ostatní práce vyvěšení nebo zavěšení křídel s případným uložením a opětovným zavěšením po provedení stavebních změn dřevěných dveřních, plochy do 2 m2</t>
  </si>
  <si>
    <t>-568513024</t>
  </si>
  <si>
    <t>28</t>
  </si>
  <si>
    <t>776201812</t>
  </si>
  <si>
    <t>Demontáž povlakových podlahovin lepených ručně s podložkou</t>
  </si>
  <si>
    <t>-635797760</t>
  </si>
  <si>
    <t xml:space="preserve">Předsíň + Hodba </t>
  </si>
  <si>
    <t>3,62+7,92</t>
  </si>
  <si>
    <t>29</t>
  </si>
  <si>
    <t>776410811</t>
  </si>
  <si>
    <t>Demontáž soklíků nebo lišt pryžových nebo plastových</t>
  </si>
  <si>
    <t>504902094</t>
  </si>
  <si>
    <t>Chodba</t>
  </si>
  <si>
    <t>(3,45+2,26+3,45+2,26)-(0,85*3)</t>
  </si>
  <si>
    <t>Předsíň</t>
  </si>
  <si>
    <t>(1,44+0,77+0,77+0,85)</t>
  </si>
  <si>
    <t>997</t>
  </si>
  <si>
    <t>Přesun sutě</t>
  </si>
  <si>
    <t>30</t>
  </si>
  <si>
    <t>997013111</t>
  </si>
  <si>
    <t>Vnitrostaveništní doprava suti a vybouraných hmot vodorovně do 50 m svisle s použitím mechanizace pro budovy a haly výšky do 6 m</t>
  </si>
  <si>
    <t>t</t>
  </si>
  <si>
    <t>-1055420399</t>
  </si>
  <si>
    <t>31</t>
  </si>
  <si>
    <t>997013501</t>
  </si>
  <si>
    <t>Odvoz suti a vybouraných hmot na skládku nebo meziskládku se složením, na vzdálenost do 1 km</t>
  </si>
  <si>
    <t>-1403522939</t>
  </si>
  <si>
    <t>32</t>
  </si>
  <si>
    <t>997013509</t>
  </si>
  <si>
    <t>Odvoz suti a vybouraných hmot na skládku nebo meziskládku se složením, na vzdálenost Příplatek k ceně za každý další i započatý 1 km přes 1 km</t>
  </si>
  <si>
    <t>1070445987</t>
  </si>
  <si>
    <t>3,321*38 "Přepočtené koeficientem množství</t>
  </si>
  <si>
    <t>33</t>
  </si>
  <si>
    <t>997013831</t>
  </si>
  <si>
    <t>Poplatek za uložení stavebního odpadu na skládce (skládkovné) směsného stavebního a demoličního zatříděného do Katalogu odpadů pod kódem 170 904</t>
  </si>
  <si>
    <t>-1667935271</t>
  </si>
  <si>
    <t>998</t>
  </si>
  <si>
    <t>Přesun hmot</t>
  </si>
  <si>
    <t>34</t>
  </si>
  <si>
    <t>998011004</t>
  </si>
  <si>
    <t xml:space="preserve">Přesun hmot pro budovy občanské výstavby, bydlení, výrobu a služby  s nosnou svislou konstrukcí zděnou z cihel, tvárnic nebo kamene vodorovná dopravní vzdálenost do 100 m pro budovy výšky přes 24 do 36 m</t>
  </si>
  <si>
    <t>-42783350</t>
  </si>
  <si>
    <t>PSV</t>
  </si>
  <si>
    <t>Práce a dodávky PSV</t>
  </si>
  <si>
    <t>M21</t>
  </si>
  <si>
    <t>Silnoproudá elektrotechnika</t>
  </si>
  <si>
    <t>01</t>
  </si>
  <si>
    <t>Ostatní elektro</t>
  </si>
  <si>
    <t>35</t>
  </si>
  <si>
    <t>D00000001</t>
  </si>
  <si>
    <t>demontáž stávající elektroinstalace</t>
  </si>
  <si>
    <t>hod</t>
  </si>
  <si>
    <t>-665327338</t>
  </si>
  <si>
    <t>36</t>
  </si>
  <si>
    <t>D00000002</t>
  </si>
  <si>
    <t>zakreslení skutečného provedení elektroinstalace</t>
  </si>
  <si>
    <t>509508632</t>
  </si>
  <si>
    <t>740</t>
  </si>
  <si>
    <t>Elektromontáže - zkoušky a revize</t>
  </si>
  <si>
    <t>37</t>
  </si>
  <si>
    <t>740991100</t>
  </si>
  <si>
    <t>Zkoušky a prohlídky elektrických rozvodů a zařízení celková prohlídka a vyhotovení revizní zprávy pro objem montážních prací do 100 tis. Kč</t>
  </si>
  <si>
    <t>301522903</t>
  </si>
  <si>
    <t>747</t>
  </si>
  <si>
    <t>Elektromontáže - kompletace rozvodů</t>
  </si>
  <si>
    <t>38</t>
  </si>
  <si>
    <t>747233220</t>
  </si>
  <si>
    <t>Montáž jističů se zapojením vodičů třípólových nn do 63 A bez krytu, se signálním kontaktem</t>
  </si>
  <si>
    <t>438803004</t>
  </si>
  <si>
    <t>39</t>
  </si>
  <si>
    <t>358224070</t>
  </si>
  <si>
    <t>Jističe do 630 A JISTIČE DO 63A 3pólové - charakteristika B LPN (LSN)-63B-3</t>
  </si>
  <si>
    <t>-616628079</t>
  </si>
  <si>
    <t>P</t>
  </si>
  <si>
    <t>Poznámka k položce:_x000d_
Poznámka k položce: EAN: 8590125340263</t>
  </si>
  <si>
    <t>40</t>
  </si>
  <si>
    <t>358224040</t>
  </si>
  <si>
    <t>Jističe do 630 A JISTIČE DO 63A 3pólové - charakteristika B LPN (LSN)-32B-3</t>
  </si>
  <si>
    <t>-230462093</t>
  </si>
  <si>
    <t>Poznámka k položce:_x000d_
Poznámka k položce: EAN: 8590125340232</t>
  </si>
  <si>
    <t>21-M</t>
  </si>
  <si>
    <t>Elektromontáže</t>
  </si>
  <si>
    <t>41</t>
  </si>
  <si>
    <t>210010301</t>
  </si>
  <si>
    <t>Montáž krabic přístrojových zapuštěných plastových kruhových KU 68/1, KU68/1301, KP67, KP68/2</t>
  </si>
  <si>
    <t>1952299881</t>
  </si>
  <si>
    <t xml:space="preserve">Poznámka k položce:_x000d_
Poznámka k položce: součtem z výkresů  za použití programu ARCHICAD</t>
  </si>
  <si>
    <t>42</t>
  </si>
  <si>
    <t>210010521</t>
  </si>
  <si>
    <t>Otevření nebo uzavření krabice víčkem na závit</t>
  </si>
  <si>
    <t>541583212</t>
  </si>
  <si>
    <t>43</t>
  </si>
  <si>
    <t>345715190</t>
  </si>
  <si>
    <t>krabice univerzální z PH KU 68/2-1902s víčkem KO68</t>
  </si>
  <si>
    <t>256</t>
  </si>
  <si>
    <t>1297854968</t>
  </si>
  <si>
    <t>44</t>
  </si>
  <si>
    <t>210100001</t>
  </si>
  <si>
    <t>Ukončení vodičů izolovaných s označením a zapojením v rozváděči nebo na přístroji průřezu žíly do 2,5 mm2</t>
  </si>
  <si>
    <t>1621358707</t>
  </si>
  <si>
    <t>Poznámka k položce:_x000d_
Poznámka k položce: součtem z výkresu rozváděčů</t>
  </si>
  <si>
    <t>45</t>
  </si>
  <si>
    <t>210100003</t>
  </si>
  <si>
    <t>Ukončení vodičů izolovaných s označením a zapojením v rozváděči nebo na přístroji průřezu žíly do 16 mm2</t>
  </si>
  <si>
    <t>1751310658</t>
  </si>
  <si>
    <t>46</t>
  </si>
  <si>
    <t>210110023</t>
  </si>
  <si>
    <t>Montáž nástěnný přepínač nn 5-sériový bezšroubové připojení</t>
  </si>
  <si>
    <t>-605761679</t>
  </si>
  <si>
    <t>47</t>
  </si>
  <si>
    <t>345355750</t>
  </si>
  <si>
    <t xml:space="preserve">Spínače 10 A kompletní spínač  3553 řazení 5, přepínač sériový  bílý, slonová kost</t>
  </si>
  <si>
    <t>-1169719702</t>
  </si>
  <si>
    <t>48</t>
  </si>
  <si>
    <t>210110031</t>
  </si>
  <si>
    <t>Montáž zapuštěný vypínač nn jednopólový bezšroubové připojení</t>
  </si>
  <si>
    <t>1585565288</t>
  </si>
  <si>
    <t xml:space="preserve">Poznámka k položce:_x000d_
Poznámka k položce: součtem a odměřením z výkresů  za použití programu ARCHICAD</t>
  </si>
  <si>
    <t>49</t>
  </si>
  <si>
    <t>345354000.1</t>
  </si>
  <si>
    <t>přístroj spínače jednopólového 10A 3558-A01340</t>
  </si>
  <si>
    <t>877174688</t>
  </si>
  <si>
    <t>50</t>
  </si>
  <si>
    <t>210111017</t>
  </si>
  <si>
    <t>Montáž zásuvka (polo)zapuštěná šroubové připojení 2x (2P + PE) dvojnásobná šikmá</t>
  </si>
  <si>
    <t>1716387179</t>
  </si>
  <si>
    <t>51</t>
  </si>
  <si>
    <t>345551230</t>
  </si>
  <si>
    <t>zásuvka 2násobná 16A bílá</t>
  </si>
  <si>
    <t>-2100024557</t>
  </si>
  <si>
    <t>52</t>
  </si>
  <si>
    <t>210190002</t>
  </si>
  <si>
    <t>Montáž rozvodnic oceloplechových nebo plastových bez zapojení vodičů běžných, hmotnosti přes 20 do 50 kg</t>
  </si>
  <si>
    <t>-1812280879</t>
  </si>
  <si>
    <t>53</t>
  </si>
  <si>
    <t>210201015</t>
  </si>
  <si>
    <t>Montáž svítidel zářivkových bytových stropních přisazených 1 zdroj s krytem</t>
  </si>
  <si>
    <t>416297761</t>
  </si>
  <si>
    <t>54</t>
  </si>
  <si>
    <t>N10000001</t>
  </si>
  <si>
    <t>LED svítidlo 2W/170lm, M/NM, selftest, 1hodina, IP20</t>
  </si>
  <si>
    <t>-471799330</t>
  </si>
  <si>
    <t>55</t>
  </si>
  <si>
    <t>210800006</t>
  </si>
  <si>
    <t>Montáž izolovaných vodičů měděných do 1 kV uložených, CYY, CMA, CY, CYA, HO5V, HO7V, průřezu žíly 16 mm2</t>
  </si>
  <si>
    <t>-963586912</t>
  </si>
  <si>
    <t>56</t>
  </si>
  <si>
    <t>341421590</t>
  </si>
  <si>
    <t xml:space="preserve">vodiče izolované s měděným jádrem CYA, H07 V-K pro 450/750V průřez       Cu číslo   bázová cena mm2         kg/m       Kč/m 16           0,157    20,93</t>
  </si>
  <si>
    <t>1304618201</t>
  </si>
  <si>
    <t>57</t>
  </si>
  <si>
    <t>210800105</t>
  </si>
  <si>
    <t>Montáž izolovaných kabelů měděných do 1 kV CYKY, CYBY, CYMY, NYM, CYKYLS, CYKYLo, počtu a průřezu žil 3 x 1,5 mm2</t>
  </si>
  <si>
    <t>-1987361947</t>
  </si>
  <si>
    <t>58</t>
  </si>
  <si>
    <t>34111090</t>
  </si>
  <si>
    <t>kabel silový s Cu jádrem 1 kV 5x1,5mm2</t>
  </si>
  <si>
    <t>-804878869</t>
  </si>
  <si>
    <t>59</t>
  </si>
  <si>
    <t>341110300</t>
  </si>
  <si>
    <t xml:space="preserve">kabely silové s měděným jádrem pro jmenovité napětí 750 V CYKY   TP-KK-134/01 průřez   Cu číslo  bázová cena mm2       kg/m      Kč/m 3 x 1,5     0,044     11,25</t>
  </si>
  <si>
    <t>-794835772</t>
  </si>
  <si>
    <t>46-M</t>
  </si>
  <si>
    <t>Zemní práce při extr.mont.pracích</t>
  </si>
  <si>
    <t>60</t>
  </si>
  <si>
    <t>460680452</t>
  </si>
  <si>
    <t>Vysekání kapes a výklenků ve zdivu cihelném pro krabice 10x10x8 cm</t>
  </si>
  <si>
    <t>499637518</t>
  </si>
  <si>
    <t>460680531</t>
  </si>
  <si>
    <t>Vysekání rýh pro montáž trubek a kabelů ve stropech hloubky do 3 cm a šířky do 3 cm</t>
  </si>
  <si>
    <t>-108123095</t>
  </si>
  <si>
    <t>711</t>
  </si>
  <si>
    <t>Izolace proti vodě, vlhkosti a plynům</t>
  </si>
  <si>
    <t>62</t>
  </si>
  <si>
    <t>711193121</t>
  </si>
  <si>
    <t>Izolace proti zemní vlhkosti ostatní těsnicí hmotou dvousložkovou na bázi cementu na ploše vodorovné V</t>
  </si>
  <si>
    <t>2095137934</t>
  </si>
  <si>
    <t>Sprcha</t>
  </si>
  <si>
    <t>1,3*0,9</t>
  </si>
  <si>
    <t>711193131</t>
  </si>
  <si>
    <t>Izolace proti zemní vlhkosti ostatní těsnicí hmotou dvousložkovou na bázi cementu na ploše svislé S</t>
  </si>
  <si>
    <t>-1199143512</t>
  </si>
  <si>
    <t>okolo sprchového koutu</t>
  </si>
  <si>
    <t>2,0*(1,25+0,9*2)</t>
  </si>
  <si>
    <t>998711103</t>
  </si>
  <si>
    <t xml:space="preserve">Přesun hmot pro izolace proti vodě, vlhkosti a plynům  stanovený z hmotnosti přesunovaného materiálu vodorovná dopravní vzdálenost do 50 m v objektech výšky přes 12 do 60 m</t>
  </si>
  <si>
    <t>-220902364</t>
  </si>
  <si>
    <t>721</t>
  </si>
  <si>
    <t>Zdravotechnika - vnitřní kanalizace</t>
  </si>
  <si>
    <t>65</t>
  </si>
  <si>
    <t>721174043</t>
  </si>
  <si>
    <t>Potrubí z plastových trub polypropylenové připojovací DN 50</t>
  </si>
  <si>
    <t>-1587756025</t>
  </si>
  <si>
    <t>66</t>
  </si>
  <si>
    <t>721174045</t>
  </si>
  <si>
    <t>Potrubí z plastových trub polypropylenové připojovací DN 110</t>
  </si>
  <si>
    <t>1194489015</t>
  </si>
  <si>
    <t>67</t>
  </si>
  <si>
    <t>721194105</t>
  </si>
  <si>
    <t>Vyměření přípojek na potrubí vyvedení a upevnění odpadních výpustek DN 50</t>
  </si>
  <si>
    <t>859322252</t>
  </si>
  <si>
    <t>68</t>
  </si>
  <si>
    <t>721194109</t>
  </si>
  <si>
    <t>Vyměření přípojek na potrubí vyvedení a upevnění odpadních výpustek DN 100</t>
  </si>
  <si>
    <t>-145981469</t>
  </si>
  <si>
    <t>69</t>
  </si>
  <si>
    <t>721212121</t>
  </si>
  <si>
    <t>Odtokové sprchové žlaby se zápachovou uzávěrkou a krycím roštem délky 700 mm</t>
  </si>
  <si>
    <t>-2123192332</t>
  </si>
  <si>
    <t>70</t>
  </si>
  <si>
    <t>721290111</t>
  </si>
  <si>
    <t>Zkouška těsnosti kanalizace v objektech vodou do DN 125</t>
  </si>
  <si>
    <t>-1950956741</t>
  </si>
  <si>
    <t>71</t>
  </si>
  <si>
    <t>998721104</t>
  </si>
  <si>
    <t xml:space="preserve">Přesun hmot pro vnitřní kanalizace  stanovený z hmotnosti přesunovaného materiálu vodorovná dopravní vzdálenost do 50 m v objektech výšky přes 24 do 36 m</t>
  </si>
  <si>
    <t>-1434481094</t>
  </si>
  <si>
    <t>722</t>
  </si>
  <si>
    <t>Zdravotechnika - vnitřní vodovod</t>
  </si>
  <si>
    <t>72</t>
  </si>
  <si>
    <t>722174003</t>
  </si>
  <si>
    <t>Potrubí z plastových trubek z polypropylenu (PPR) svařovaných polyfuzně PN 16 (SDR 7,4) D 25 x 3,5</t>
  </si>
  <si>
    <t>1605767234</t>
  </si>
  <si>
    <t>73</t>
  </si>
  <si>
    <t>722181222</t>
  </si>
  <si>
    <t>Ochrana potrubí termoizolačními trubicemi z pěnového polyetylenu PE přilepenými v příčných a podélných spojích, tloušťky izolace přes 6 do 9 mm, vnitřního průměru izolace DN přes 22 do 45 mm</t>
  </si>
  <si>
    <t>-1082713354</t>
  </si>
  <si>
    <t>74</t>
  </si>
  <si>
    <t>722190401</t>
  </si>
  <si>
    <t xml:space="preserve">Zřízení přípojek na potrubí  vyvedení a upevnění výpustek do DN 25</t>
  </si>
  <si>
    <t>638741373</t>
  </si>
  <si>
    <t>75</t>
  </si>
  <si>
    <t>55141001</t>
  </si>
  <si>
    <t>kohout kulový rohový mosazný R 1/2"x3/8"</t>
  </si>
  <si>
    <t>655588383</t>
  </si>
  <si>
    <t>76</t>
  </si>
  <si>
    <t>28654369</t>
  </si>
  <si>
    <t>přechodka PPR s vnějším plastovým závitem dG 20x1/2"</t>
  </si>
  <si>
    <t>-2140192902</t>
  </si>
  <si>
    <t>77</t>
  </si>
  <si>
    <t>722190901</t>
  </si>
  <si>
    <t>Opravy ostatní uzavření nebo otevření vodovodního potrubí při opravách včetně vypuštění a napuštění</t>
  </si>
  <si>
    <t>292221928</t>
  </si>
  <si>
    <t>78</t>
  </si>
  <si>
    <t>722290226</t>
  </si>
  <si>
    <t>Zkoušky, proplach a desinfekce vodovodního potrubí zkoušky těsnosti vodovodního potrubí závitového do DN 50</t>
  </si>
  <si>
    <t>514990236</t>
  </si>
  <si>
    <t>79</t>
  </si>
  <si>
    <t>998722104</t>
  </si>
  <si>
    <t xml:space="preserve">Přesun hmot pro vnitřní vodovod  stanovený z hmotnosti přesunovaného materiálu vodorovná dopravní vzdálenost do 50 m v objektech výšky přes 24 do 36 m</t>
  </si>
  <si>
    <t>2034590258</t>
  </si>
  <si>
    <t>725</t>
  </si>
  <si>
    <t>Zdravotechnika - zařizovací předměty</t>
  </si>
  <si>
    <t>80</t>
  </si>
  <si>
    <t>725-004</t>
  </si>
  <si>
    <t>Sprchový kanálek</t>
  </si>
  <si>
    <t>soubor</t>
  </si>
  <si>
    <t>-585403665</t>
  </si>
  <si>
    <t>81</t>
  </si>
  <si>
    <t>725-005</t>
  </si>
  <si>
    <t>Sprchová nástěnná páková baterie</t>
  </si>
  <si>
    <t>1171603018</t>
  </si>
  <si>
    <t>82</t>
  </si>
  <si>
    <t>725-008</t>
  </si>
  <si>
    <t>plastová revizní dvířka vč. rámu</t>
  </si>
  <si>
    <t>-725814621</t>
  </si>
  <si>
    <t>83</t>
  </si>
  <si>
    <t>63465126</t>
  </si>
  <si>
    <t>zrcadlo nemontované čiré tl 5mm max. rozměr 3210x2250mm</t>
  </si>
  <si>
    <t>1844907118</t>
  </si>
  <si>
    <t>84</t>
  </si>
  <si>
    <t>725110811</t>
  </si>
  <si>
    <t>Demontáž klozetů splachovacích s nádrží nebo tlakovým splachovačem</t>
  </si>
  <si>
    <t>-2085710679</t>
  </si>
  <si>
    <t>85</t>
  </si>
  <si>
    <t>725210821</t>
  </si>
  <si>
    <t>Demontáž umyvadel bez výtokových armatur umyvadel</t>
  </si>
  <si>
    <t>897487612</t>
  </si>
  <si>
    <t>86</t>
  </si>
  <si>
    <t>725219102</t>
  </si>
  <si>
    <t>Umyvadla montáž umyvadel ostatních typů na šrouby do zdiva</t>
  </si>
  <si>
    <t>1550602343</t>
  </si>
  <si>
    <t>87</t>
  </si>
  <si>
    <t>64211032</t>
  </si>
  <si>
    <t>umyvadlo keramické závěsné bílé 600x450mm</t>
  </si>
  <si>
    <t>-1216005101</t>
  </si>
  <si>
    <t>88</t>
  </si>
  <si>
    <t>725240812</t>
  </si>
  <si>
    <t xml:space="preserve">Demontáž sprchových kabin a vaniček  bez výtokových armatur vaniček</t>
  </si>
  <si>
    <t>1983768967</t>
  </si>
  <si>
    <t>89</t>
  </si>
  <si>
    <t>725244312</t>
  </si>
  <si>
    <t>Sprchové dveře a zástěny zástěny sprchové do niky rámové se skleněnou výplní tl. 4 a 5 mm dveře posuvné jednodílné, na vaničku šířky 1000 mm</t>
  </si>
  <si>
    <t>-1584687179</t>
  </si>
  <si>
    <t>90</t>
  </si>
  <si>
    <t>725810811</t>
  </si>
  <si>
    <t>Demontáž výtokových ventilů nástěnných</t>
  </si>
  <si>
    <t>1736231037</t>
  </si>
  <si>
    <t>91</t>
  </si>
  <si>
    <t>725813111</t>
  </si>
  <si>
    <t>Ventily rohové bez připojovací trubičky nebo flexi hadičky G 1/2</t>
  </si>
  <si>
    <t>362509032</t>
  </si>
  <si>
    <t>92</t>
  </si>
  <si>
    <t>725820802</t>
  </si>
  <si>
    <t>Demontáž baterií stojánkových do 1 otvoru</t>
  </si>
  <si>
    <t>-1286561037</t>
  </si>
  <si>
    <t>93</t>
  </si>
  <si>
    <t>725822612</t>
  </si>
  <si>
    <t>Baterie umyvadlové stojánkové pákové s výpustí</t>
  </si>
  <si>
    <t>-1413024671</t>
  </si>
  <si>
    <t>998725104</t>
  </si>
  <si>
    <t xml:space="preserve">Přesun hmot pro zařizovací předměty  stanovený z hmotnosti přesunovaného materiálu vodorovná dopravní vzdálenost do 50 m v objektech výšky přes 24 do 36 m</t>
  </si>
  <si>
    <t>481465433</t>
  </si>
  <si>
    <t>726</t>
  </si>
  <si>
    <t>Zdravotechnika - předstěnové instalace</t>
  </si>
  <si>
    <t>726131041</t>
  </si>
  <si>
    <t>Předstěnové instalační systémy do lehkých stěn s kovovou konstrukcí pro závěsné klozety ovládání zepředu, stavební výšky 1120 mm</t>
  </si>
  <si>
    <t>-569972681</t>
  </si>
  <si>
    <t>998726114</t>
  </si>
  <si>
    <t xml:space="preserve">Přesun hmot pro instalační prefabrikáty  stanovený z hmotnosti přesunovaného materiálu vodorovná dopravní vzdálenost do 50 m v objektech výšky přes 24 m do 36 m</t>
  </si>
  <si>
    <t>-2118288476</t>
  </si>
  <si>
    <t>741</t>
  </si>
  <si>
    <t>Elektroinstalace - silnoproud</t>
  </si>
  <si>
    <t>97</t>
  </si>
  <si>
    <t>741230002</t>
  </si>
  <si>
    <t>Montáž desek přístrojových bez zapojení vodičů typových ostatních</t>
  </si>
  <si>
    <t>-503494350</t>
  </si>
  <si>
    <t>98</t>
  </si>
  <si>
    <t>35713112</t>
  </si>
  <si>
    <t>rozvodnice nástěnná, průhledné dveře, 4 řady, šířka 14 modulárních jednotek</t>
  </si>
  <si>
    <t>1213525899</t>
  </si>
  <si>
    <t>763</t>
  </si>
  <si>
    <t>Konstrukce suché výstavby</t>
  </si>
  <si>
    <t>99</t>
  </si>
  <si>
    <t>763121429</t>
  </si>
  <si>
    <t>Stěna předsazená ze sádrokartonových desek s nosnou konstrukcí z ocelových profilů CW, UW jednoduše opláštěná deskou impregnovanou H2 tl. 12,5 mm, TI tl. 40 mm, EI 30 stěna tl. 112,5 mm, profil 100</t>
  </si>
  <si>
    <t>1459709362</t>
  </si>
  <si>
    <t>přrdstěna zakrývající závěsný splachovací modul</t>
  </si>
  <si>
    <t>100</t>
  </si>
  <si>
    <t>763121714</t>
  </si>
  <si>
    <t>Stěna předsazená ze sádrokartonových desek ostatní konstrukce a práce na předsazených stěnách ze sádrokartonových desek základní penetrační nátěr</t>
  </si>
  <si>
    <t>-2136695971</t>
  </si>
  <si>
    <t>101</t>
  </si>
  <si>
    <t>763121751</t>
  </si>
  <si>
    <t>Stěna předsazená ze sádrokartonových desek Příplatek k cenám za plochu do 6 m2 jednotlivě</t>
  </si>
  <si>
    <t>129573197</t>
  </si>
  <si>
    <t>102</t>
  </si>
  <si>
    <t>998763102</t>
  </si>
  <si>
    <t xml:space="preserve">Přesun hmot pro dřevostavby  stanovený z hmotnosti přesunovaného materiálu vodorovná dopravní vzdálenost do 50 m v objektech výšky přes 12 do 24 m</t>
  </si>
  <si>
    <t>-735130304</t>
  </si>
  <si>
    <t>766</t>
  </si>
  <si>
    <t>Konstrukce truhlářské</t>
  </si>
  <si>
    <t>148</t>
  </si>
  <si>
    <t>766111820</t>
  </si>
  <si>
    <t>Demontáž dřevěných stěn plných</t>
  </si>
  <si>
    <t>397145408</t>
  </si>
  <si>
    <t>demontáž umakartového jádra</t>
  </si>
  <si>
    <t>2,6*(2,25*2+2,0*3)-0,6*2,0*2</t>
  </si>
  <si>
    <t>103</t>
  </si>
  <si>
    <t>766660001</t>
  </si>
  <si>
    <t>Montáž dveřních křídel dřevěných nebo plastových otevíravých do ocelové zárubně povrchově upravených jednokřídlových, šířky do 800 mm</t>
  </si>
  <si>
    <t>1263618888</t>
  </si>
  <si>
    <t>104</t>
  </si>
  <si>
    <t>611629320</t>
  </si>
  <si>
    <t>dveře vnitřní hladké laminované světlý plné 1křídlé 700x1970mm dub</t>
  </si>
  <si>
    <t>1493759015</t>
  </si>
  <si>
    <t>105</t>
  </si>
  <si>
    <t>611629340</t>
  </si>
  <si>
    <t>dveře vnitřní hladké laminované světlý plné 1křídlé 800x1970mm dub</t>
  </si>
  <si>
    <t>1289631631</t>
  </si>
  <si>
    <t>106</t>
  </si>
  <si>
    <t>611656101</t>
  </si>
  <si>
    <t>dveře vnitřní požárně odolné CPL fólie EI (EW) 30 D3 1křídlové 800x1970mm</t>
  </si>
  <si>
    <t>1749533954</t>
  </si>
  <si>
    <t>107</t>
  </si>
  <si>
    <t>766660729</t>
  </si>
  <si>
    <t>Montáž dveřních doplňků dveřního kování interiérového štítku s klikou</t>
  </si>
  <si>
    <t>196629476</t>
  </si>
  <si>
    <t>108</t>
  </si>
  <si>
    <t>54914620</t>
  </si>
  <si>
    <t>kování dveřní vrchní klika včetně rozet a montážního materiálu R PZ nerez PK</t>
  </si>
  <si>
    <t>-2053121076</t>
  </si>
  <si>
    <t>109</t>
  </si>
  <si>
    <t>998766104</t>
  </si>
  <si>
    <t>Přesun hmot pro konstrukce truhlářské stanovený z hmotnosti přesunovaného materiálu vodorovná dopravní vzdálenost do 50 m v objektech výšky přes 24 do 36 m</t>
  </si>
  <si>
    <t>-766266029</t>
  </si>
  <si>
    <t>771</t>
  </si>
  <si>
    <t>Podlahy z dlaždic</t>
  </si>
  <si>
    <t>110</t>
  </si>
  <si>
    <t>771151012</t>
  </si>
  <si>
    <t>Příprava podkladu před provedením dlažby samonivelační stěrka min.pevnosti 20 MPa, tloušťky přes 3 do 5 mm</t>
  </si>
  <si>
    <t>-1054784411</t>
  </si>
  <si>
    <t>111</t>
  </si>
  <si>
    <t>771574263</t>
  </si>
  <si>
    <t>Montáž podlah z dlaždic keramických lepených flexibilním lepidlem maloformátových pro vysoké mechanické zatížení protiskluzných nebo reliéfních (bezbariérových) přes 9 do 12 ks/m2</t>
  </si>
  <si>
    <t>-2086185431</t>
  </si>
  <si>
    <t>1,03+2,49</t>
  </si>
  <si>
    <t>112</t>
  </si>
  <si>
    <t>55300000</t>
  </si>
  <si>
    <t>profil přechodový Al vrtaný 30mm stříbro</t>
  </si>
  <si>
    <t>-192973703</t>
  </si>
  <si>
    <t>113</t>
  </si>
  <si>
    <t>59761409</t>
  </si>
  <si>
    <t>dlažba keramická slinutá protiskluzná do interiéru i exteriéru pro vysoké mechanické namáhání přes 9 do 12 ks/m2</t>
  </si>
  <si>
    <t>-1457881755</t>
  </si>
  <si>
    <t>3,52*1,1 "Přepočtené koeficientem množství</t>
  </si>
  <si>
    <t>114</t>
  </si>
  <si>
    <t>771577111</t>
  </si>
  <si>
    <t>Montáž podlah z dlaždic keramických lepených flexibilním lepidlem Příplatek k cenám za plochu do 5 m2 jednotlivě</t>
  </si>
  <si>
    <t>806132593</t>
  </si>
  <si>
    <t>115</t>
  </si>
  <si>
    <t>771591111</t>
  </si>
  <si>
    <t>Příprava podkladu před provedením dlažby nátěr penetrační na podlahu</t>
  </si>
  <si>
    <t>-2043371763</t>
  </si>
  <si>
    <t>116</t>
  </si>
  <si>
    <t>771591185</t>
  </si>
  <si>
    <t>Podlahy - dokončovací práce pracnější řezání dlaždic keramických rovné</t>
  </si>
  <si>
    <t>-1064542959</t>
  </si>
  <si>
    <t>117</t>
  </si>
  <si>
    <t>771591483</t>
  </si>
  <si>
    <t>Dvoudílný spádový profil montáž profilu</t>
  </si>
  <si>
    <t>1043336544</t>
  </si>
  <si>
    <t>118</t>
  </si>
  <si>
    <t>59054132</t>
  </si>
  <si>
    <t>profil ukončovací pro vnější hrany obkladů hliník leskle eloxovaný chromem 8x2500mm</t>
  </si>
  <si>
    <t>391437466</t>
  </si>
  <si>
    <t>119</t>
  </si>
  <si>
    <t>998771104</t>
  </si>
  <si>
    <t>Přesun hmot pro podlahy z dlaždic stanovený z hmotnosti přesunovaného materiálu vodorovná dopravní vzdálenost do 50 m v objektech výšky přes 24 do 36 m</t>
  </si>
  <si>
    <t>-1009845392</t>
  </si>
  <si>
    <t>776</t>
  </si>
  <si>
    <t>Podlahy povlakové</t>
  </si>
  <si>
    <t>120</t>
  </si>
  <si>
    <t>776111115</t>
  </si>
  <si>
    <t>Příprava podkladu broušení podlah stávajícího podkladu před litím stěrky</t>
  </si>
  <si>
    <t>-492852711</t>
  </si>
  <si>
    <t>Předsíň + chodba</t>
  </si>
  <si>
    <t>121</t>
  </si>
  <si>
    <t>776111311</t>
  </si>
  <si>
    <t>Příprava podkladu vysátí podlah</t>
  </si>
  <si>
    <t>1816450552</t>
  </si>
  <si>
    <t>122</t>
  </si>
  <si>
    <t>776141111</t>
  </si>
  <si>
    <t>Příprava podkladu vyrovnání samonivelační stěrkou podlah min.pevnosti 20 MPa, tloušťky do 3 mm</t>
  </si>
  <si>
    <t>-1958485889</t>
  </si>
  <si>
    <t>123</t>
  </si>
  <si>
    <t>776221111</t>
  </si>
  <si>
    <t>Montáž podlahovin z PVC lepením standardním lepidlem z pásů standardních</t>
  </si>
  <si>
    <t>-1968098514</t>
  </si>
  <si>
    <t>124</t>
  </si>
  <si>
    <t>28411012</t>
  </si>
  <si>
    <t>PVC heterogenní protiskluzná, nášlapná vrstva 0,70mm, třída zátěže 34/43, otlak do 0,05mm, R10, hořlavost Bfl S1</t>
  </si>
  <si>
    <t>1532141875</t>
  </si>
  <si>
    <t>11,54*1,1 "Přepočtené koeficientem množství</t>
  </si>
  <si>
    <t>125</t>
  </si>
  <si>
    <t>776223111</t>
  </si>
  <si>
    <t>Montáž podlahovin z PVC spoj podlah svařováním za tepla (včetně frézování)</t>
  </si>
  <si>
    <t>-318253214</t>
  </si>
  <si>
    <t>4 + 8</t>
  </si>
  <si>
    <t>126</t>
  </si>
  <si>
    <t>776411111</t>
  </si>
  <si>
    <t>Montáž soklíků lepením obvodových, výšky do 80 mm</t>
  </si>
  <si>
    <t>98906297</t>
  </si>
  <si>
    <t>(1,44+0,77+0,77+2,26)-(2*0,85)</t>
  </si>
  <si>
    <t>(3,45+2,26+3,45+2,26)-(2*0,88)</t>
  </si>
  <si>
    <t>127</t>
  </si>
  <si>
    <t>284110070</t>
  </si>
  <si>
    <t>lišta soklová PVC 15x50mm</t>
  </si>
  <si>
    <t>681401317</t>
  </si>
  <si>
    <t>13,2*1,02 "Přepočtené koeficientem množství</t>
  </si>
  <si>
    <t>128</t>
  </si>
  <si>
    <t>776421312</t>
  </si>
  <si>
    <t>Montáž lišt přechodových šroubovaných</t>
  </si>
  <si>
    <t>-725322000</t>
  </si>
  <si>
    <t>0,85*3</t>
  </si>
  <si>
    <t>129</t>
  </si>
  <si>
    <t>59054110</t>
  </si>
  <si>
    <t>profil přechodový Al s pohyblivým ramenem matně eloxovaný 8x20mm</t>
  </si>
  <si>
    <t>-1381982448</t>
  </si>
  <si>
    <t>0,85*3*1,02 "Přepočtené koeficientem množství</t>
  </si>
  <si>
    <t>130</t>
  </si>
  <si>
    <t>998776104</t>
  </si>
  <si>
    <t xml:space="preserve">Přesun hmot pro podlahy povlakové  stanovený z hmotnosti přesunovaného materiálu vodorovná dopravní vzdálenost do 50 m v objektech výšky přes 24 do 36 m</t>
  </si>
  <si>
    <t>-446753355</t>
  </si>
  <si>
    <t>781</t>
  </si>
  <si>
    <t>Dokončovací práce - obklady</t>
  </si>
  <si>
    <t>131</t>
  </si>
  <si>
    <t>781414111</t>
  </si>
  <si>
    <t>Montáž obkladů vnitřních stěn z dlaždic keramických lepených flexibilním lepidlem maloformátových hladkých přes 19 do 22 ks/m2</t>
  </si>
  <si>
    <t>1122553825</t>
  </si>
  <si>
    <t>2,0*(1,35+0,9)*2-0,7*2,0</t>
  </si>
  <si>
    <t>2,0*(1,45+2,4)*2-0,7*2,0</t>
  </si>
  <si>
    <t>132</t>
  </si>
  <si>
    <t>59761040</t>
  </si>
  <si>
    <t>obklad keramický hladký přes 19 do 22ks/m2</t>
  </si>
  <si>
    <t>-1435226209</t>
  </si>
  <si>
    <t>21,6*1,1 "Přepočtené koeficientem množství</t>
  </si>
  <si>
    <t>133</t>
  </si>
  <si>
    <t>781494511</t>
  </si>
  <si>
    <t>Obklad - dokončující práce profily ukončovací lepené flexibilním lepidlem ukončovací</t>
  </si>
  <si>
    <t>-1769081274</t>
  </si>
  <si>
    <t>0,9 * 1</t>
  </si>
  <si>
    <t>134</t>
  </si>
  <si>
    <t>781495111</t>
  </si>
  <si>
    <t>Příprava podkladu před provedením obkladu nátěr penetrační na stěnu</t>
  </si>
  <si>
    <t>1127589438</t>
  </si>
  <si>
    <t>135</t>
  </si>
  <si>
    <t>781495115</t>
  </si>
  <si>
    <t>Obklad - dokončující práce ostatní práce spárování silikonem</t>
  </si>
  <si>
    <t>-476905395</t>
  </si>
  <si>
    <t>stěna/podlaha</t>
  </si>
  <si>
    <t>9,49</t>
  </si>
  <si>
    <t>136</t>
  </si>
  <si>
    <t>781495142</t>
  </si>
  <si>
    <t>Obklad - dokončující práce průnik obkladem kruhový, bez izolace přes DN 30 do DN 90</t>
  </si>
  <si>
    <t>461479321</t>
  </si>
  <si>
    <t>137</t>
  </si>
  <si>
    <t>998781104</t>
  </si>
  <si>
    <t xml:space="preserve">Přesun hmot pro obklady keramické  stanovený z hmotnosti přesunovaného materiálu vodorovná dopravní vzdálenost do 50 m v objektech výšky přes 24 do 36 m</t>
  </si>
  <si>
    <t>365190563</t>
  </si>
  <si>
    <t>783</t>
  </si>
  <si>
    <t>Dokončovací práce - nátěry</t>
  </si>
  <si>
    <t>138</t>
  </si>
  <si>
    <t>783301311</t>
  </si>
  <si>
    <t>Příprava podkladu zámečnických konstrukcí před provedením nátěru odmaštění odmašťovačem vodou ředitelným</t>
  </si>
  <si>
    <t>-1407413292</t>
  </si>
  <si>
    <t>139</t>
  </si>
  <si>
    <t>783317101</t>
  </si>
  <si>
    <t>Krycí nátěr (email) zámečnických konstrukcí jednonásobný syntetický standardní</t>
  </si>
  <si>
    <t>292208425</t>
  </si>
  <si>
    <t>784</t>
  </si>
  <si>
    <t>Dokončovací práce - malby a tapety</t>
  </si>
  <si>
    <t>140</t>
  </si>
  <si>
    <t>784111001</t>
  </si>
  <si>
    <t>Oprášení (ometení) podkladu v místnostech výšky do 3,80 m</t>
  </si>
  <si>
    <t>-960720261</t>
  </si>
  <si>
    <t>((2,245+1,575+1,245+1,245)*2,6)+(2,245*1,575)</t>
  </si>
  <si>
    <t>WC</t>
  </si>
  <si>
    <t>((1,2+0,9+1,2+0,9)*0,9)+(1,2*0,9)</t>
  </si>
  <si>
    <t>((2+1,2+2+1,2)*0,9)+(2*1,2)</t>
  </si>
  <si>
    <t>(3,45+2,26+3,45+2,26)*2,6+(3,45*2,26)</t>
  </si>
  <si>
    <t>141</t>
  </si>
  <si>
    <t>784121001</t>
  </si>
  <si>
    <t>Oškrabání malby v místnostech výšky do 3,80 m</t>
  </si>
  <si>
    <t>-1524651652</t>
  </si>
  <si>
    <t>142</t>
  </si>
  <si>
    <t>784121011</t>
  </si>
  <si>
    <t>Rozmývání podkladu po oškrabání malby v místnostech výšky do 3,80 m</t>
  </si>
  <si>
    <t>1100647540</t>
  </si>
  <si>
    <t>143</t>
  </si>
  <si>
    <t>784181121</t>
  </si>
  <si>
    <t>Penetrace podkladu jednonásobná hloubková v místnostech výšky do 3,80 m</t>
  </si>
  <si>
    <t>-1697166893</t>
  </si>
  <si>
    <t>144</t>
  </si>
  <si>
    <t>784211121</t>
  </si>
  <si>
    <t>Malby z malířských směsí otěruvzdorných za mokra dvojnásobné, bílé za mokra otěruvzdorné středně v místnostech výšky do 3,80 m</t>
  </si>
  <si>
    <t>-1132120641</t>
  </si>
  <si>
    <t>M24</t>
  </si>
  <si>
    <t>Vzduchotechnika</t>
  </si>
  <si>
    <t>145</t>
  </si>
  <si>
    <t>721174064</t>
  </si>
  <si>
    <t>Potrubí z plastových trub polypropylenové větrací DN 125</t>
  </si>
  <si>
    <t>-536441434</t>
  </si>
  <si>
    <t>146</t>
  </si>
  <si>
    <t>56245646</t>
  </si>
  <si>
    <t>mřížka větrací kruhová plast se síťovinou 110mm</t>
  </si>
  <si>
    <t>-184465551</t>
  </si>
  <si>
    <t>VRN</t>
  </si>
  <si>
    <t>Vedlejší rozpočtové náklady</t>
  </si>
  <si>
    <t>VRN3</t>
  </si>
  <si>
    <t>Zařízení staveniště</t>
  </si>
  <si>
    <t>147</t>
  </si>
  <si>
    <t>032903000</t>
  </si>
  <si>
    <t>Náklady na provoz a údržbu vybavení staveniště</t>
  </si>
  <si>
    <t>1024</t>
  </si>
  <si>
    <t>327681970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</si>
</sst>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6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17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0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0" fontId="31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1" fillId="2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ht="36.96" customHeight="1">
      <c r="AR2"/>
      <c r="BS2" s="15" t="s">
        <v>6</v>
      </c>
      <c r="BT2" s="15" t="s">
        <v>7</v>
      </c>
    </row>
    <row r="3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6</v>
      </c>
    </row>
    <row r="11" ht="18.48" customHeight="1">
      <c r="B11" s="19"/>
      <c r="C11" s="20"/>
      <c r="D11" s="20"/>
      <c r="E11" s="25" t="s">
        <v>21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26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ht="12" customHeight="1">
      <c r="B13" s="19"/>
      <c r="C13" s="20"/>
      <c r="D13" s="30" t="s">
        <v>27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28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28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26</v>
      </c>
      <c r="AL14" s="20"/>
      <c r="AM14" s="20"/>
      <c r="AN14" s="32" t="s">
        <v>28</v>
      </c>
      <c r="AO14" s="20"/>
      <c r="AP14" s="20"/>
      <c r="AQ14" s="20"/>
      <c r="AR14" s="18"/>
      <c r="BE14" s="29"/>
      <c r="BS14" s="15" t="s">
        <v>6</v>
      </c>
    </row>
    <row r="15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ht="12" customHeight="1">
      <c r="B16" s="19"/>
      <c r="C16" s="20"/>
      <c r="D16" s="30" t="s">
        <v>29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ht="18.48" customHeight="1">
      <c r="B17" s="19"/>
      <c r="C17" s="20"/>
      <c r="D17" s="20"/>
      <c r="E17" s="25" t="s">
        <v>21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26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30</v>
      </c>
    </row>
    <row r="18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ht="12" customHeight="1">
      <c r="B19" s="19"/>
      <c r="C19" s="20"/>
      <c r="D19" s="30" t="s">
        <v>31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ht="18.48" customHeight="1">
      <c r="B20" s="19"/>
      <c r="C20" s="20"/>
      <c r="D20" s="20"/>
      <c r="E20" s="25" t="s">
        <v>32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26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4</v>
      </c>
    </row>
    <row r="2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ht="12" customHeight="1">
      <c r="B22" s="19"/>
      <c r="C22" s="20"/>
      <c r="D22" s="30" t="s">
        <v>33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1" customFormat="1" ht="25.92" customHeight="1">
      <c r="B26" s="36"/>
      <c r="C26" s="37"/>
      <c r="D26" s="38" t="s">
        <v>34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E26" s="29"/>
    </row>
    <row r="27" s="1" customFormat="1" ht="6.96" customHeight="1"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9"/>
    </row>
    <row r="28" s="1" customFormat="1"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35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36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37</v>
      </c>
      <c r="AL28" s="42"/>
      <c r="AM28" s="42"/>
      <c r="AN28" s="42"/>
      <c r="AO28" s="42"/>
      <c r="AP28" s="37"/>
      <c r="AQ28" s="37"/>
      <c r="AR28" s="41"/>
      <c r="BE28" s="29"/>
    </row>
    <row r="29" s="2" customFormat="1" ht="14.4" customHeight="1">
      <c r="B29" s="43"/>
      <c r="C29" s="44"/>
      <c r="D29" s="30" t="s">
        <v>38</v>
      </c>
      <c r="E29" s="44"/>
      <c r="F29" s="30" t="s">
        <v>39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ROUND(AV54, 2)</f>
        <v>0</v>
      </c>
      <c r="AL29" s="44"/>
      <c r="AM29" s="44"/>
      <c r="AN29" s="44"/>
      <c r="AO29" s="44"/>
      <c r="AP29" s="44"/>
      <c r="AQ29" s="44"/>
      <c r="AR29" s="47"/>
      <c r="BE29" s="29"/>
    </row>
    <row r="30" s="2" customFormat="1" ht="14.4" customHeight="1">
      <c r="B30" s="43"/>
      <c r="C30" s="44"/>
      <c r="D30" s="44"/>
      <c r="E30" s="44"/>
      <c r="F30" s="30" t="s">
        <v>40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ROUND(AW54, 2)</f>
        <v>0</v>
      </c>
      <c r="AL30" s="44"/>
      <c r="AM30" s="44"/>
      <c r="AN30" s="44"/>
      <c r="AO30" s="44"/>
      <c r="AP30" s="44"/>
      <c r="AQ30" s="44"/>
      <c r="AR30" s="47"/>
      <c r="BE30" s="29"/>
    </row>
    <row r="31" hidden="1" s="2" customFormat="1" ht="14.4" customHeight="1">
      <c r="B31" s="43"/>
      <c r="C31" s="44"/>
      <c r="D31" s="44"/>
      <c r="E31" s="44"/>
      <c r="F31" s="30" t="s">
        <v>41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29"/>
    </row>
    <row r="32" hidden="1" s="2" customFormat="1" ht="14.4" customHeight="1">
      <c r="B32" s="43"/>
      <c r="C32" s="44"/>
      <c r="D32" s="44"/>
      <c r="E32" s="44"/>
      <c r="F32" s="30" t="s">
        <v>42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29"/>
    </row>
    <row r="33" hidden="1" s="2" customFormat="1" ht="14.4" customHeight="1">
      <c r="B33" s="43"/>
      <c r="C33" s="44"/>
      <c r="D33" s="44"/>
      <c r="E33" s="44"/>
      <c r="F33" s="30" t="s">
        <v>43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29"/>
    </row>
    <row r="34" s="1" customFormat="1" ht="6.96" customHeight="1"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9"/>
    </row>
    <row r="35" s="1" customFormat="1" ht="25.92" customHeight="1">
      <c r="B35" s="36"/>
      <c r="C35" s="48"/>
      <c r="D35" s="49" t="s">
        <v>44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45</v>
      </c>
      <c r="U35" s="50"/>
      <c r="V35" s="50"/>
      <c r="W35" s="50"/>
      <c r="X35" s="52" t="s">
        <v>46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1"/>
    </row>
    <row r="36" s="1" customFormat="1" ht="6.96" customHeight="1"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</row>
    <row r="37" s="1" customFormat="1" ht="6.96" customHeight="1">
      <c r="B37" s="55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41"/>
    </row>
    <row r="41" s="1" customFormat="1" ht="6.96" customHeight="1">
      <c r="B41" s="57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41"/>
    </row>
    <row r="42" s="1" customFormat="1" ht="24.96" customHeight="1">
      <c r="B42" s="36"/>
      <c r="C42" s="21" t="s">
        <v>47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</row>
    <row r="43" s="1" customFormat="1" ht="6.96" customHeight="1"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</row>
    <row r="44" s="1" customFormat="1" ht="12" customHeight="1">
      <c r="B44" s="36"/>
      <c r="C44" s="30" t="s">
        <v>13</v>
      </c>
      <c r="D44" s="37"/>
      <c r="E44" s="37"/>
      <c r="F44" s="37"/>
      <c r="G44" s="37"/>
      <c r="H44" s="37"/>
      <c r="I44" s="37"/>
      <c r="J44" s="37"/>
      <c r="K44" s="37"/>
      <c r="L44" s="37" t="str">
        <f>K5</f>
        <v>SOUPL</v>
      </c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37"/>
      <c r="AP44" s="37"/>
      <c r="AQ44" s="37"/>
      <c r="AR44" s="41"/>
    </row>
    <row r="45" s="3" customFormat="1" ht="36.96" customHeight="1">
      <c r="B45" s="59"/>
      <c r="C45" s="60" t="s">
        <v>16</v>
      </c>
      <c r="D45" s="61"/>
      <c r="E45" s="61"/>
      <c r="F45" s="61"/>
      <c r="G45" s="61"/>
      <c r="H45" s="61"/>
      <c r="I45" s="61"/>
      <c r="J45" s="61"/>
      <c r="K45" s="61"/>
      <c r="L45" s="62" t="str">
        <f>K6</f>
        <v>Opravy sociálních zařízení buněk typu A + B</v>
      </c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63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</row>
    <row r="47" s="1" customFormat="1" ht="12" customHeight="1">
      <c r="B47" s="36"/>
      <c r="C47" s="30" t="s">
        <v>20</v>
      </c>
      <c r="D47" s="37"/>
      <c r="E47" s="37"/>
      <c r="F47" s="37"/>
      <c r="G47" s="37"/>
      <c r="H47" s="37"/>
      <c r="I47" s="37"/>
      <c r="J47" s="37"/>
      <c r="K47" s="37"/>
      <c r="L47" s="64" t="str">
        <f>IF(K8="","",K8)</f>
        <v xml:space="preserve"> 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22</v>
      </c>
      <c r="AJ47" s="37"/>
      <c r="AK47" s="37"/>
      <c r="AL47" s="37"/>
      <c r="AM47" s="65" t="str">
        <f>IF(AN8= "","",AN8)</f>
        <v>23. 3. 2021</v>
      </c>
      <c r="AN47" s="65"/>
      <c r="AO47" s="37"/>
      <c r="AP47" s="37"/>
      <c r="AQ47" s="37"/>
      <c r="AR47" s="41"/>
    </row>
    <row r="48" s="1" customFormat="1" ht="6.96" customHeight="1"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</row>
    <row r="49" s="1" customFormat="1" ht="13.65" customHeight="1">
      <c r="B49" s="36"/>
      <c r="C49" s="30" t="s">
        <v>24</v>
      </c>
      <c r="D49" s="37"/>
      <c r="E49" s="37"/>
      <c r="F49" s="37"/>
      <c r="G49" s="37"/>
      <c r="H49" s="37"/>
      <c r="I49" s="37"/>
      <c r="J49" s="37"/>
      <c r="K49" s="37"/>
      <c r="L49" s="37" t="str">
        <f>IF(E11= "","",E11)</f>
        <v xml:space="preserve"> 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29</v>
      </c>
      <c r="AJ49" s="37"/>
      <c r="AK49" s="37"/>
      <c r="AL49" s="37"/>
      <c r="AM49" s="66" t="str">
        <f>IF(E17="","",E17)</f>
        <v xml:space="preserve"> </v>
      </c>
      <c r="AN49" s="37"/>
      <c r="AO49" s="37"/>
      <c r="AP49" s="37"/>
      <c r="AQ49" s="37"/>
      <c r="AR49" s="41"/>
      <c r="AS49" s="67" t="s">
        <v>48</v>
      </c>
      <c r="AT49" s="68"/>
      <c r="AU49" s="69"/>
      <c r="AV49" s="69"/>
      <c r="AW49" s="69"/>
      <c r="AX49" s="69"/>
      <c r="AY49" s="69"/>
      <c r="AZ49" s="69"/>
      <c r="BA49" s="69"/>
      <c r="BB49" s="69"/>
      <c r="BC49" s="69"/>
      <c r="BD49" s="70"/>
    </row>
    <row r="50" s="1" customFormat="1" ht="13.65" customHeight="1">
      <c r="B50" s="36"/>
      <c r="C50" s="30" t="s">
        <v>27</v>
      </c>
      <c r="D50" s="37"/>
      <c r="E50" s="37"/>
      <c r="F50" s="37"/>
      <c r="G50" s="37"/>
      <c r="H50" s="37"/>
      <c r="I50" s="37"/>
      <c r="J50" s="37"/>
      <c r="K50" s="37"/>
      <c r="L50" s="37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31</v>
      </c>
      <c r="AJ50" s="37"/>
      <c r="AK50" s="37"/>
      <c r="AL50" s="37"/>
      <c r="AM50" s="66" t="str">
        <f>IF(E20="","",E20)</f>
        <v>Běle</v>
      </c>
      <c r="AN50" s="37"/>
      <c r="AO50" s="37"/>
      <c r="AP50" s="37"/>
      <c r="AQ50" s="37"/>
      <c r="AR50" s="41"/>
      <c r="AS50" s="71"/>
      <c r="AT50" s="72"/>
      <c r="AU50" s="73"/>
      <c r="AV50" s="73"/>
      <c r="AW50" s="73"/>
      <c r="AX50" s="73"/>
      <c r="AY50" s="73"/>
      <c r="AZ50" s="73"/>
      <c r="BA50" s="73"/>
      <c r="BB50" s="73"/>
      <c r="BC50" s="73"/>
      <c r="BD50" s="74"/>
    </row>
    <row r="51" s="1" customFormat="1" ht="10.8" customHeight="1"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5"/>
      <c r="AT51" s="76"/>
      <c r="AU51" s="77"/>
      <c r="AV51" s="77"/>
      <c r="AW51" s="77"/>
      <c r="AX51" s="77"/>
      <c r="AY51" s="77"/>
      <c r="AZ51" s="77"/>
      <c r="BA51" s="77"/>
      <c r="BB51" s="77"/>
      <c r="BC51" s="77"/>
      <c r="BD51" s="78"/>
    </row>
    <row r="52" s="1" customFormat="1" ht="29.28" customHeight="1">
      <c r="B52" s="36"/>
      <c r="C52" s="79" t="s">
        <v>49</v>
      </c>
      <c r="D52" s="80"/>
      <c r="E52" s="80"/>
      <c r="F52" s="80"/>
      <c r="G52" s="80"/>
      <c r="H52" s="81"/>
      <c r="I52" s="82" t="s">
        <v>50</v>
      </c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0"/>
      <c r="AB52" s="80"/>
      <c r="AC52" s="80"/>
      <c r="AD52" s="80"/>
      <c r="AE52" s="80"/>
      <c r="AF52" s="80"/>
      <c r="AG52" s="83" t="s">
        <v>51</v>
      </c>
      <c r="AH52" s="80"/>
      <c r="AI52" s="80"/>
      <c r="AJ52" s="80"/>
      <c r="AK52" s="80"/>
      <c r="AL52" s="80"/>
      <c r="AM52" s="80"/>
      <c r="AN52" s="82" t="s">
        <v>52</v>
      </c>
      <c r="AO52" s="80"/>
      <c r="AP52" s="84"/>
      <c r="AQ52" s="85" t="s">
        <v>53</v>
      </c>
      <c r="AR52" s="41"/>
      <c r="AS52" s="86" t="s">
        <v>54</v>
      </c>
      <c r="AT52" s="87" t="s">
        <v>55</v>
      </c>
      <c r="AU52" s="87" t="s">
        <v>56</v>
      </c>
      <c r="AV52" s="87" t="s">
        <v>57</v>
      </c>
      <c r="AW52" s="87" t="s">
        <v>58</v>
      </c>
      <c r="AX52" s="87" t="s">
        <v>59</v>
      </c>
      <c r="AY52" s="87" t="s">
        <v>60</v>
      </c>
      <c r="AZ52" s="87" t="s">
        <v>61</v>
      </c>
      <c r="BA52" s="87" t="s">
        <v>62</v>
      </c>
      <c r="BB52" s="87" t="s">
        <v>63</v>
      </c>
      <c r="BC52" s="87" t="s">
        <v>64</v>
      </c>
      <c r="BD52" s="88" t="s">
        <v>65</v>
      </c>
    </row>
    <row r="53" s="1" customFormat="1" ht="10.8" customHeight="1"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89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1"/>
    </row>
    <row r="54" s="4" customFormat="1" ht="32.4" customHeight="1">
      <c r="B54" s="92"/>
      <c r="C54" s="93" t="s">
        <v>66</v>
      </c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4"/>
      <c r="AB54" s="94"/>
      <c r="AC54" s="94"/>
      <c r="AD54" s="94"/>
      <c r="AE54" s="94"/>
      <c r="AF54" s="94"/>
      <c r="AG54" s="95">
        <f>ROUND(AG55,2)</f>
        <v>0</v>
      </c>
      <c r="AH54" s="95"/>
      <c r="AI54" s="95"/>
      <c r="AJ54" s="95"/>
      <c r="AK54" s="95"/>
      <c r="AL54" s="95"/>
      <c r="AM54" s="95"/>
      <c r="AN54" s="96">
        <f>SUM(AG54,AT54)</f>
        <v>0</v>
      </c>
      <c r="AO54" s="96"/>
      <c r="AP54" s="96"/>
      <c r="AQ54" s="97" t="s">
        <v>1</v>
      </c>
      <c r="AR54" s="98"/>
      <c r="AS54" s="99">
        <f>ROUND(AS55,2)</f>
        <v>0</v>
      </c>
      <c r="AT54" s="100">
        <f>ROUND(SUM(AV54:AW54),2)</f>
        <v>0</v>
      </c>
      <c r="AU54" s="101">
        <f>ROUND(AU55,5)</f>
        <v>0</v>
      </c>
      <c r="AV54" s="100">
        <f>ROUND(AZ54*L29,2)</f>
        <v>0</v>
      </c>
      <c r="AW54" s="100">
        <f>ROUND(BA54*L30,2)</f>
        <v>0</v>
      </c>
      <c r="AX54" s="100">
        <f>ROUND(BB54*L29,2)</f>
        <v>0</v>
      </c>
      <c r="AY54" s="100">
        <f>ROUND(BC54*L30,2)</f>
        <v>0</v>
      </c>
      <c r="AZ54" s="100">
        <f>ROUND(AZ55,2)</f>
        <v>0</v>
      </c>
      <c r="BA54" s="100">
        <f>ROUND(BA55,2)</f>
        <v>0</v>
      </c>
      <c r="BB54" s="100">
        <f>ROUND(BB55,2)</f>
        <v>0</v>
      </c>
      <c r="BC54" s="100">
        <f>ROUND(BC55,2)</f>
        <v>0</v>
      </c>
      <c r="BD54" s="102">
        <f>ROUND(BD55,2)</f>
        <v>0</v>
      </c>
      <c r="BS54" s="103" t="s">
        <v>67</v>
      </c>
      <c r="BT54" s="103" t="s">
        <v>68</v>
      </c>
      <c r="BU54" s="104" t="s">
        <v>69</v>
      </c>
      <c r="BV54" s="103" t="s">
        <v>70</v>
      </c>
      <c r="BW54" s="103" t="s">
        <v>5</v>
      </c>
      <c r="BX54" s="103" t="s">
        <v>71</v>
      </c>
      <c r="CL54" s="103" t="s">
        <v>1</v>
      </c>
    </row>
    <row r="55" s="5" customFormat="1" ht="27" customHeight="1">
      <c r="A55" s="105" t="s">
        <v>72</v>
      </c>
      <c r="B55" s="106"/>
      <c r="C55" s="107"/>
      <c r="D55" s="108" t="s">
        <v>73</v>
      </c>
      <c r="E55" s="108"/>
      <c r="F55" s="108"/>
      <c r="G55" s="108"/>
      <c r="H55" s="108"/>
      <c r="I55" s="109"/>
      <c r="J55" s="108" t="s">
        <v>74</v>
      </c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8"/>
      <c r="W55" s="108"/>
      <c r="X55" s="108"/>
      <c r="Y55" s="108"/>
      <c r="Z55" s="108"/>
      <c r="AA55" s="108"/>
      <c r="AB55" s="108"/>
      <c r="AC55" s="108"/>
      <c r="AD55" s="108"/>
      <c r="AE55" s="108"/>
      <c r="AF55" s="108"/>
      <c r="AG55" s="110">
        <f>'SOUE2 - Oprava sociálního...'!J30</f>
        <v>0</v>
      </c>
      <c r="AH55" s="109"/>
      <c r="AI55" s="109"/>
      <c r="AJ55" s="109"/>
      <c r="AK55" s="109"/>
      <c r="AL55" s="109"/>
      <c r="AM55" s="109"/>
      <c r="AN55" s="110">
        <f>SUM(AG55,AT55)</f>
        <v>0</v>
      </c>
      <c r="AO55" s="109"/>
      <c r="AP55" s="109"/>
      <c r="AQ55" s="111" t="s">
        <v>75</v>
      </c>
      <c r="AR55" s="112"/>
      <c r="AS55" s="113">
        <v>0</v>
      </c>
      <c r="AT55" s="114">
        <f>ROUND(SUM(AV55:AW55),2)</f>
        <v>0</v>
      </c>
      <c r="AU55" s="115">
        <f>'SOUE2 - Oprava sociálního...'!P112</f>
        <v>0</v>
      </c>
      <c r="AV55" s="114">
        <f>'SOUE2 - Oprava sociálního...'!J33</f>
        <v>0</v>
      </c>
      <c r="AW55" s="114">
        <f>'SOUE2 - Oprava sociálního...'!J34</f>
        <v>0</v>
      </c>
      <c r="AX55" s="114">
        <f>'SOUE2 - Oprava sociálního...'!J35</f>
        <v>0</v>
      </c>
      <c r="AY55" s="114">
        <f>'SOUE2 - Oprava sociálního...'!J36</f>
        <v>0</v>
      </c>
      <c r="AZ55" s="114">
        <f>'SOUE2 - Oprava sociálního...'!F33</f>
        <v>0</v>
      </c>
      <c r="BA55" s="114">
        <f>'SOUE2 - Oprava sociálního...'!F34</f>
        <v>0</v>
      </c>
      <c r="BB55" s="114">
        <f>'SOUE2 - Oprava sociálního...'!F35</f>
        <v>0</v>
      </c>
      <c r="BC55" s="114">
        <f>'SOUE2 - Oprava sociálního...'!F36</f>
        <v>0</v>
      </c>
      <c r="BD55" s="116">
        <f>'SOUE2 - Oprava sociálního...'!F37</f>
        <v>0</v>
      </c>
      <c r="BT55" s="117" t="s">
        <v>76</v>
      </c>
      <c r="BV55" s="117" t="s">
        <v>70</v>
      </c>
      <c r="BW55" s="117" t="s">
        <v>77</v>
      </c>
      <c r="BX55" s="117" t="s">
        <v>5</v>
      </c>
      <c r="CL55" s="117" t="s">
        <v>1</v>
      </c>
      <c r="CM55" s="117" t="s">
        <v>78</v>
      </c>
    </row>
    <row r="56" s="1" customFormat="1" ht="30" customHeight="1"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41"/>
    </row>
    <row r="57" s="1" customFormat="1" ht="6.96" customHeight="1">
      <c r="B57" s="55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56"/>
      <c r="AM57" s="56"/>
      <c r="AN57" s="56"/>
      <c r="AO57" s="56"/>
      <c r="AP57" s="56"/>
      <c r="AQ57" s="56"/>
      <c r="AR57" s="41"/>
    </row>
  </sheetData>
  <sheetProtection sheet="1" formatColumns="0" formatRows="0" objects="1" scenarios="1" spinCount="100000" saltValue="5vcUeE2kH0A9zPuo5jrfiKh8dpEyGnk2nNr55Gg1y6v1c06SN6RI05R31k6+vdsuJpPCb1rOYM34c1L9mEvCIQ==" hashValue="IspIU/7THx0gpAMwE/GHq72pjpWqBORmczzrtRBEgRxreT2qlFoLn+g9vi7ttr0NuADq4XWf4T1CuSdJ8SvnEg==" algorithmName="SHA-512" password="CC35"/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50:AP50"/>
    <mergeCell ref="L45:AO45"/>
    <mergeCell ref="AM47:AN47"/>
    <mergeCell ref="AM49:AP49"/>
    <mergeCell ref="AS49:AT51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55" location="'SOUE2 - Oprava sociálního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18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77</v>
      </c>
    </row>
    <row r="3" ht="6.96" customHeight="1">
      <c r="B3" s="119"/>
      <c r="C3" s="120"/>
      <c r="D3" s="120"/>
      <c r="E3" s="120"/>
      <c r="F3" s="120"/>
      <c r="G3" s="120"/>
      <c r="H3" s="120"/>
      <c r="I3" s="121"/>
      <c r="J3" s="120"/>
      <c r="K3" s="120"/>
      <c r="L3" s="18"/>
      <c r="AT3" s="15" t="s">
        <v>78</v>
      </c>
    </row>
    <row r="4" ht="24.96" customHeight="1">
      <c r="B4" s="18"/>
      <c r="D4" s="122" t="s">
        <v>79</v>
      </c>
      <c r="L4" s="18"/>
      <c r="M4" s="22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23" t="s">
        <v>16</v>
      </c>
      <c r="L6" s="18"/>
    </row>
    <row r="7" ht="16.5" customHeight="1">
      <c r="B7" s="18"/>
      <c r="E7" s="124" t="str">
        <f>'Rekapitulace stavby'!K6</f>
        <v>Opravy sociálních zařízení buněk typu A + B</v>
      </c>
      <c r="F7" s="123"/>
      <c r="G7" s="123"/>
      <c r="H7" s="123"/>
      <c r="L7" s="18"/>
    </row>
    <row r="8" s="1" customFormat="1" ht="12" customHeight="1">
      <c r="B8" s="41"/>
      <c r="D8" s="123" t="s">
        <v>80</v>
      </c>
      <c r="I8" s="125"/>
      <c r="L8" s="41"/>
    </row>
    <row r="9" s="1" customFormat="1" ht="36.96" customHeight="1">
      <c r="B9" s="41"/>
      <c r="E9" s="126" t="s">
        <v>74</v>
      </c>
      <c r="F9" s="1"/>
      <c r="G9" s="1"/>
      <c r="H9" s="1"/>
      <c r="I9" s="125"/>
      <c r="L9" s="41"/>
    </row>
    <row r="10" s="1" customFormat="1">
      <c r="B10" s="41"/>
      <c r="I10" s="125"/>
      <c r="L10" s="41"/>
    </row>
    <row r="11" s="1" customFormat="1" ht="12" customHeight="1">
      <c r="B11" s="41"/>
      <c r="D11" s="123" t="s">
        <v>18</v>
      </c>
      <c r="F11" s="15" t="s">
        <v>1</v>
      </c>
      <c r="I11" s="127" t="s">
        <v>19</v>
      </c>
      <c r="J11" s="15" t="s">
        <v>1</v>
      </c>
      <c r="L11" s="41"/>
    </row>
    <row r="12" s="1" customFormat="1" ht="12" customHeight="1">
      <c r="B12" s="41"/>
      <c r="D12" s="123" t="s">
        <v>20</v>
      </c>
      <c r="F12" s="15" t="s">
        <v>21</v>
      </c>
      <c r="I12" s="127" t="s">
        <v>22</v>
      </c>
      <c r="J12" s="128" t="str">
        <f>'Rekapitulace stavby'!AN8</f>
        <v>23. 3. 2021</v>
      </c>
      <c r="L12" s="41"/>
    </row>
    <row r="13" s="1" customFormat="1" ht="10.8" customHeight="1">
      <c r="B13" s="41"/>
      <c r="I13" s="125"/>
      <c r="L13" s="41"/>
    </row>
    <row r="14" s="1" customFormat="1" ht="12" customHeight="1">
      <c r="B14" s="41"/>
      <c r="D14" s="123" t="s">
        <v>24</v>
      </c>
      <c r="I14" s="127" t="s">
        <v>25</v>
      </c>
      <c r="J14" s="15" t="str">
        <f>IF('Rekapitulace stavby'!AN10="","",'Rekapitulace stavby'!AN10)</f>
        <v/>
      </c>
      <c r="L14" s="41"/>
    </row>
    <row r="15" s="1" customFormat="1" ht="18" customHeight="1">
      <c r="B15" s="41"/>
      <c r="E15" s="15" t="str">
        <f>IF('Rekapitulace stavby'!E11="","",'Rekapitulace stavby'!E11)</f>
        <v xml:space="preserve"> </v>
      </c>
      <c r="I15" s="127" t="s">
        <v>26</v>
      </c>
      <c r="J15" s="15" t="str">
        <f>IF('Rekapitulace stavby'!AN11="","",'Rekapitulace stavby'!AN11)</f>
        <v/>
      </c>
      <c r="L15" s="41"/>
    </row>
    <row r="16" s="1" customFormat="1" ht="6.96" customHeight="1">
      <c r="B16" s="41"/>
      <c r="I16" s="125"/>
      <c r="L16" s="41"/>
    </row>
    <row r="17" s="1" customFormat="1" ht="12" customHeight="1">
      <c r="B17" s="41"/>
      <c r="D17" s="123" t="s">
        <v>27</v>
      </c>
      <c r="I17" s="127" t="s">
        <v>25</v>
      </c>
      <c r="J17" s="31" t="str">
        <f>'Rekapitulace stavby'!AN13</f>
        <v>Vyplň údaj</v>
      </c>
      <c r="L17" s="41"/>
    </row>
    <row r="18" s="1" customFormat="1" ht="18" customHeight="1">
      <c r="B18" s="41"/>
      <c r="E18" s="31" t="str">
        <f>'Rekapitulace stavby'!E14</f>
        <v>Vyplň údaj</v>
      </c>
      <c r="F18" s="15"/>
      <c r="G18" s="15"/>
      <c r="H18" s="15"/>
      <c r="I18" s="127" t="s">
        <v>26</v>
      </c>
      <c r="J18" s="31" t="str">
        <f>'Rekapitulace stavby'!AN14</f>
        <v>Vyplň údaj</v>
      </c>
      <c r="L18" s="41"/>
    </row>
    <row r="19" s="1" customFormat="1" ht="6.96" customHeight="1">
      <c r="B19" s="41"/>
      <c r="I19" s="125"/>
      <c r="L19" s="41"/>
    </row>
    <row r="20" s="1" customFormat="1" ht="12" customHeight="1">
      <c r="B20" s="41"/>
      <c r="D20" s="123" t="s">
        <v>29</v>
      </c>
      <c r="I20" s="127" t="s">
        <v>25</v>
      </c>
      <c r="J20" s="15" t="str">
        <f>IF('Rekapitulace stavby'!AN16="","",'Rekapitulace stavby'!AN16)</f>
        <v/>
      </c>
      <c r="L20" s="41"/>
    </row>
    <row r="21" s="1" customFormat="1" ht="18" customHeight="1">
      <c r="B21" s="41"/>
      <c r="E21" s="15" t="str">
        <f>IF('Rekapitulace stavby'!E17="","",'Rekapitulace stavby'!E17)</f>
        <v xml:space="preserve"> </v>
      </c>
      <c r="I21" s="127" t="s">
        <v>26</v>
      </c>
      <c r="J21" s="15" t="str">
        <f>IF('Rekapitulace stavby'!AN17="","",'Rekapitulace stavby'!AN17)</f>
        <v/>
      </c>
      <c r="L21" s="41"/>
    </row>
    <row r="22" s="1" customFormat="1" ht="6.96" customHeight="1">
      <c r="B22" s="41"/>
      <c r="I22" s="125"/>
      <c r="L22" s="41"/>
    </row>
    <row r="23" s="1" customFormat="1" ht="12" customHeight="1">
      <c r="B23" s="41"/>
      <c r="D23" s="123" t="s">
        <v>31</v>
      </c>
      <c r="I23" s="127" t="s">
        <v>25</v>
      </c>
      <c r="J23" s="15" t="s">
        <v>1</v>
      </c>
      <c r="L23" s="41"/>
    </row>
    <row r="24" s="1" customFormat="1" ht="18" customHeight="1">
      <c r="B24" s="41"/>
      <c r="E24" s="15" t="s">
        <v>32</v>
      </c>
      <c r="I24" s="127" t="s">
        <v>26</v>
      </c>
      <c r="J24" s="15" t="s">
        <v>1</v>
      </c>
      <c r="L24" s="41"/>
    </row>
    <row r="25" s="1" customFormat="1" ht="6.96" customHeight="1">
      <c r="B25" s="41"/>
      <c r="I25" s="125"/>
      <c r="L25" s="41"/>
    </row>
    <row r="26" s="1" customFormat="1" ht="12" customHeight="1">
      <c r="B26" s="41"/>
      <c r="D26" s="123" t="s">
        <v>33</v>
      </c>
      <c r="I26" s="125"/>
      <c r="L26" s="41"/>
    </row>
    <row r="27" s="6" customFormat="1" ht="16.5" customHeight="1">
      <c r="B27" s="129"/>
      <c r="E27" s="130" t="s">
        <v>1</v>
      </c>
      <c r="F27" s="130"/>
      <c r="G27" s="130"/>
      <c r="H27" s="130"/>
      <c r="I27" s="131"/>
      <c r="L27" s="129"/>
    </row>
    <row r="28" s="1" customFormat="1" ht="6.96" customHeight="1">
      <c r="B28" s="41"/>
      <c r="I28" s="125"/>
      <c r="L28" s="41"/>
    </row>
    <row r="29" s="1" customFormat="1" ht="6.96" customHeight="1">
      <c r="B29" s="41"/>
      <c r="D29" s="69"/>
      <c r="E29" s="69"/>
      <c r="F29" s="69"/>
      <c r="G29" s="69"/>
      <c r="H29" s="69"/>
      <c r="I29" s="132"/>
      <c r="J29" s="69"/>
      <c r="K29" s="69"/>
      <c r="L29" s="41"/>
    </row>
    <row r="30" s="1" customFormat="1" ht="25.44" customHeight="1">
      <c r="B30" s="41"/>
      <c r="D30" s="133" t="s">
        <v>34</v>
      </c>
      <c r="I30" s="125"/>
      <c r="J30" s="134">
        <f>ROUND(J112, 2)</f>
        <v>0</v>
      </c>
      <c r="L30" s="41"/>
    </row>
    <row r="31" s="1" customFormat="1" ht="6.96" customHeight="1">
      <c r="B31" s="41"/>
      <c r="D31" s="69"/>
      <c r="E31" s="69"/>
      <c r="F31" s="69"/>
      <c r="G31" s="69"/>
      <c r="H31" s="69"/>
      <c r="I31" s="132"/>
      <c r="J31" s="69"/>
      <c r="K31" s="69"/>
      <c r="L31" s="41"/>
    </row>
    <row r="32" s="1" customFormat="1" ht="14.4" customHeight="1">
      <c r="B32" s="41"/>
      <c r="F32" s="135" t="s">
        <v>36</v>
      </c>
      <c r="I32" s="136" t="s">
        <v>35</v>
      </c>
      <c r="J32" s="135" t="s">
        <v>37</v>
      </c>
      <c r="L32" s="41"/>
    </row>
    <row r="33" s="1" customFormat="1" ht="14.4" customHeight="1">
      <c r="B33" s="41"/>
      <c r="D33" s="123" t="s">
        <v>38</v>
      </c>
      <c r="E33" s="123" t="s">
        <v>39</v>
      </c>
      <c r="F33" s="137">
        <f>ROUND((SUM(BE112:BE472)),  2)</f>
        <v>0</v>
      </c>
      <c r="I33" s="138">
        <v>0.20999999999999999</v>
      </c>
      <c r="J33" s="137">
        <f>ROUND(((SUM(BE112:BE472))*I33),  2)</f>
        <v>0</v>
      </c>
      <c r="L33" s="41"/>
    </row>
    <row r="34" s="1" customFormat="1" ht="14.4" customHeight="1">
      <c r="B34" s="41"/>
      <c r="E34" s="123" t="s">
        <v>40</v>
      </c>
      <c r="F34" s="137">
        <f>ROUND((SUM(BF112:BF472)),  2)</f>
        <v>0</v>
      </c>
      <c r="I34" s="138">
        <v>0.14999999999999999</v>
      </c>
      <c r="J34" s="137">
        <f>ROUND(((SUM(BF112:BF472))*I34),  2)</f>
        <v>0</v>
      </c>
      <c r="L34" s="41"/>
    </row>
    <row r="35" hidden="1" s="1" customFormat="1" ht="14.4" customHeight="1">
      <c r="B35" s="41"/>
      <c r="E35" s="123" t="s">
        <v>41</v>
      </c>
      <c r="F35" s="137">
        <f>ROUND((SUM(BG112:BG472)),  2)</f>
        <v>0</v>
      </c>
      <c r="I35" s="138">
        <v>0.20999999999999999</v>
      </c>
      <c r="J35" s="137">
        <f>0</f>
        <v>0</v>
      </c>
      <c r="L35" s="41"/>
    </row>
    <row r="36" hidden="1" s="1" customFormat="1" ht="14.4" customHeight="1">
      <c r="B36" s="41"/>
      <c r="E36" s="123" t="s">
        <v>42</v>
      </c>
      <c r="F36" s="137">
        <f>ROUND((SUM(BH112:BH472)),  2)</f>
        <v>0</v>
      </c>
      <c r="I36" s="138">
        <v>0.14999999999999999</v>
      </c>
      <c r="J36" s="137">
        <f>0</f>
        <v>0</v>
      </c>
      <c r="L36" s="41"/>
    </row>
    <row r="37" hidden="1" s="1" customFormat="1" ht="14.4" customHeight="1">
      <c r="B37" s="41"/>
      <c r="E37" s="123" t="s">
        <v>43</v>
      </c>
      <c r="F37" s="137">
        <f>ROUND((SUM(BI112:BI472)),  2)</f>
        <v>0</v>
      </c>
      <c r="I37" s="138">
        <v>0</v>
      </c>
      <c r="J37" s="137">
        <f>0</f>
        <v>0</v>
      </c>
      <c r="L37" s="41"/>
    </row>
    <row r="38" s="1" customFormat="1" ht="6.96" customHeight="1">
      <c r="B38" s="41"/>
      <c r="I38" s="125"/>
      <c r="L38" s="41"/>
    </row>
    <row r="39" s="1" customFormat="1" ht="25.44" customHeight="1">
      <c r="B39" s="41"/>
      <c r="C39" s="139"/>
      <c r="D39" s="140" t="s">
        <v>44</v>
      </c>
      <c r="E39" s="141"/>
      <c r="F39" s="141"/>
      <c r="G39" s="142" t="s">
        <v>45</v>
      </c>
      <c r="H39" s="143" t="s">
        <v>46</v>
      </c>
      <c r="I39" s="144"/>
      <c r="J39" s="145">
        <f>SUM(J30:J37)</f>
        <v>0</v>
      </c>
      <c r="K39" s="146"/>
      <c r="L39" s="41"/>
    </row>
    <row r="40" s="1" customFormat="1" ht="14.4" customHeight="1">
      <c r="B40" s="147"/>
      <c r="C40" s="148"/>
      <c r="D40" s="148"/>
      <c r="E40" s="148"/>
      <c r="F40" s="148"/>
      <c r="G40" s="148"/>
      <c r="H40" s="148"/>
      <c r="I40" s="149"/>
      <c r="J40" s="148"/>
      <c r="K40" s="148"/>
      <c r="L40" s="41"/>
    </row>
    <row r="44" s="1" customFormat="1" ht="6.96" customHeight="1">
      <c r="B44" s="150"/>
      <c r="C44" s="151"/>
      <c r="D44" s="151"/>
      <c r="E44" s="151"/>
      <c r="F44" s="151"/>
      <c r="G44" s="151"/>
      <c r="H44" s="151"/>
      <c r="I44" s="152"/>
      <c r="J44" s="151"/>
      <c r="K44" s="151"/>
      <c r="L44" s="41"/>
    </row>
    <row r="45" s="1" customFormat="1" ht="24.96" customHeight="1">
      <c r="B45" s="36"/>
      <c r="C45" s="21" t="s">
        <v>81</v>
      </c>
      <c r="D45" s="37"/>
      <c r="E45" s="37"/>
      <c r="F45" s="37"/>
      <c r="G45" s="37"/>
      <c r="H45" s="37"/>
      <c r="I45" s="125"/>
      <c r="J45" s="37"/>
      <c r="K45" s="37"/>
      <c r="L45" s="41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125"/>
      <c r="J46" s="37"/>
      <c r="K46" s="37"/>
      <c r="L46" s="41"/>
    </row>
    <row r="47" s="1" customFormat="1" ht="12" customHeight="1">
      <c r="B47" s="36"/>
      <c r="C47" s="30" t="s">
        <v>16</v>
      </c>
      <c r="D47" s="37"/>
      <c r="E47" s="37"/>
      <c r="F47" s="37"/>
      <c r="G47" s="37"/>
      <c r="H47" s="37"/>
      <c r="I47" s="125"/>
      <c r="J47" s="37"/>
      <c r="K47" s="37"/>
      <c r="L47" s="41"/>
    </row>
    <row r="48" s="1" customFormat="1" ht="16.5" customHeight="1">
      <c r="B48" s="36"/>
      <c r="C48" s="37"/>
      <c r="D48" s="37"/>
      <c r="E48" s="153" t="str">
        <f>E7</f>
        <v>Opravy sociálních zařízení buněk typu A + B</v>
      </c>
      <c r="F48" s="30"/>
      <c r="G48" s="30"/>
      <c r="H48" s="30"/>
      <c r="I48" s="125"/>
      <c r="J48" s="37"/>
      <c r="K48" s="37"/>
      <c r="L48" s="41"/>
    </row>
    <row r="49" s="1" customFormat="1" ht="12" customHeight="1">
      <c r="B49" s="36"/>
      <c r="C49" s="30" t="s">
        <v>80</v>
      </c>
      <c r="D49" s="37"/>
      <c r="E49" s="37"/>
      <c r="F49" s="37"/>
      <c r="G49" s="37"/>
      <c r="H49" s="37"/>
      <c r="I49" s="125"/>
      <c r="J49" s="37"/>
      <c r="K49" s="37"/>
      <c r="L49" s="41"/>
    </row>
    <row r="50" s="1" customFormat="1" ht="16.5" customHeight="1">
      <c r="B50" s="36"/>
      <c r="C50" s="37"/>
      <c r="D50" s="37"/>
      <c r="E50" s="62" t="str">
        <f>E9</f>
        <v>Oprava sociálního zařízení - buňka typu B</v>
      </c>
      <c r="F50" s="37"/>
      <c r="G50" s="37"/>
      <c r="H50" s="37"/>
      <c r="I50" s="125"/>
      <c r="J50" s="37"/>
      <c r="K50" s="37"/>
      <c r="L50" s="41"/>
    </row>
    <row r="51" s="1" customFormat="1" ht="6.96" customHeight="1">
      <c r="B51" s="36"/>
      <c r="C51" s="37"/>
      <c r="D51" s="37"/>
      <c r="E51" s="37"/>
      <c r="F51" s="37"/>
      <c r="G51" s="37"/>
      <c r="H51" s="37"/>
      <c r="I51" s="125"/>
      <c r="J51" s="37"/>
      <c r="K51" s="37"/>
      <c r="L51" s="41"/>
    </row>
    <row r="52" s="1" customFormat="1" ht="12" customHeight="1">
      <c r="B52" s="36"/>
      <c r="C52" s="30" t="s">
        <v>20</v>
      </c>
      <c r="D52" s="37"/>
      <c r="E52" s="37"/>
      <c r="F52" s="25" t="str">
        <f>F12</f>
        <v xml:space="preserve"> </v>
      </c>
      <c r="G52" s="37"/>
      <c r="H52" s="37"/>
      <c r="I52" s="127" t="s">
        <v>22</v>
      </c>
      <c r="J52" s="65" t="str">
        <f>IF(J12="","",J12)</f>
        <v>23. 3. 2021</v>
      </c>
      <c r="K52" s="37"/>
      <c r="L52" s="41"/>
    </row>
    <row r="53" s="1" customFormat="1" ht="6.96" customHeight="1">
      <c r="B53" s="36"/>
      <c r="C53" s="37"/>
      <c r="D53" s="37"/>
      <c r="E53" s="37"/>
      <c r="F53" s="37"/>
      <c r="G53" s="37"/>
      <c r="H53" s="37"/>
      <c r="I53" s="125"/>
      <c r="J53" s="37"/>
      <c r="K53" s="37"/>
      <c r="L53" s="41"/>
    </row>
    <row r="54" s="1" customFormat="1" ht="13.65" customHeight="1">
      <c r="B54" s="36"/>
      <c r="C54" s="30" t="s">
        <v>24</v>
      </c>
      <c r="D54" s="37"/>
      <c r="E54" s="37"/>
      <c r="F54" s="25" t="str">
        <f>E15</f>
        <v xml:space="preserve"> </v>
      </c>
      <c r="G54" s="37"/>
      <c r="H54" s="37"/>
      <c r="I54" s="127" t="s">
        <v>29</v>
      </c>
      <c r="J54" s="34" t="str">
        <f>E21</f>
        <v xml:space="preserve"> </v>
      </c>
      <c r="K54" s="37"/>
      <c r="L54" s="41"/>
    </row>
    <row r="55" s="1" customFormat="1" ht="13.65" customHeight="1">
      <c r="B55" s="36"/>
      <c r="C55" s="30" t="s">
        <v>27</v>
      </c>
      <c r="D55" s="37"/>
      <c r="E55" s="37"/>
      <c r="F55" s="25" t="str">
        <f>IF(E18="","",E18)</f>
        <v>Vyplň údaj</v>
      </c>
      <c r="G55" s="37"/>
      <c r="H55" s="37"/>
      <c r="I55" s="127" t="s">
        <v>31</v>
      </c>
      <c r="J55" s="34" t="str">
        <f>E24</f>
        <v>Běle</v>
      </c>
      <c r="K55" s="37"/>
      <c r="L55" s="41"/>
    </row>
    <row r="56" s="1" customFormat="1" ht="10.32" customHeight="1">
      <c r="B56" s="36"/>
      <c r="C56" s="37"/>
      <c r="D56" s="37"/>
      <c r="E56" s="37"/>
      <c r="F56" s="37"/>
      <c r="G56" s="37"/>
      <c r="H56" s="37"/>
      <c r="I56" s="125"/>
      <c r="J56" s="37"/>
      <c r="K56" s="37"/>
      <c r="L56" s="41"/>
    </row>
    <row r="57" s="1" customFormat="1" ht="29.28" customHeight="1">
      <c r="B57" s="36"/>
      <c r="C57" s="154" t="s">
        <v>82</v>
      </c>
      <c r="D57" s="155"/>
      <c r="E57" s="155"/>
      <c r="F57" s="155"/>
      <c r="G57" s="155"/>
      <c r="H57" s="155"/>
      <c r="I57" s="156"/>
      <c r="J57" s="157" t="s">
        <v>83</v>
      </c>
      <c r="K57" s="155"/>
      <c r="L57" s="41"/>
    </row>
    <row r="58" s="1" customFormat="1" ht="10.32" customHeight="1">
      <c r="B58" s="36"/>
      <c r="C58" s="37"/>
      <c r="D58" s="37"/>
      <c r="E58" s="37"/>
      <c r="F58" s="37"/>
      <c r="G58" s="37"/>
      <c r="H58" s="37"/>
      <c r="I58" s="125"/>
      <c r="J58" s="37"/>
      <c r="K58" s="37"/>
      <c r="L58" s="41"/>
    </row>
    <row r="59" s="1" customFormat="1" ht="22.8" customHeight="1">
      <c r="B59" s="36"/>
      <c r="C59" s="158" t="s">
        <v>84</v>
      </c>
      <c r="D59" s="37"/>
      <c r="E59" s="37"/>
      <c r="F59" s="37"/>
      <c r="G59" s="37"/>
      <c r="H59" s="37"/>
      <c r="I59" s="125"/>
      <c r="J59" s="96">
        <f>J112</f>
        <v>0</v>
      </c>
      <c r="K59" s="37"/>
      <c r="L59" s="41"/>
      <c r="AU59" s="15" t="s">
        <v>85</v>
      </c>
    </row>
    <row r="60" s="7" customFormat="1" ht="24.96" customHeight="1">
      <c r="B60" s="159"/>
      <c r="C60" s="160"/>
      <c r="D60" s="161" t="s">
        <v>86</v>
      </c>
      <c r="E60" s="162"/>
      <c r="F60" s="162"/>
      <c r="G60" s="162"/>
      <c r="H60" s="162"/>
      <c r="I60" s="163"/>
      <c r="J60" s="164">
        <f>J113</f>
        <v>0</v>
      </c>
      <c r="K60" s="160"/>
      <c r="L60" s="165"/>
    </row>
    <row r="61" s="8" customFormat="1" ht="19.92" customHeight="1">
      <c r="B61" s="166"/>
      <c r="C61" s="167"/>
      <c r="D61" s="168" t="s">
        <v>87</v>
      </c>
      <c r="E61" s="169"/>
      <c r="F61" s="169"/>
      <c r="G61" s="169"/>
      <c r="H61" s="169"/>
      <c r="I61" s="170"/>
      <c r="J61" s="171">
        <f>J114</f>
        <v>0</v>
      </c>
      <c r="K61" s="167"/>
      <c r="L61" s="172"/>
    </row>
    <row r="62" s="8" customFormat="1" ht="19.92" customHeight="1">
      <c r="B62" s="166"/>
      <c r="C62" s="167"/>
      <c r="D62" s="168" t="s">
        <v>88</v>
      </c>
      <c r="E62" s="169"/>
      <c r="F62" s="169"/>
      <c r="G62" s="169"/>
      <c r="H62" s="169"/>
      <c r="I62" s="170"/>
      <c r="J62" s="171">
        <f>J128</f>
        <v>0</v>
      </c>
      <c r="K62" s="167"/>
      <c r="L62" s="172"/>
    </row>
    <row r="63" s="8" customFormat="1" ht="19.92" customHeight="1">
      <c r="B63" s="166"/>
      <c r="C63" s="167"/>
      <c r="D63" s="168" t="s">
        <v>89</v>
      </c>
      <c r="E63" s="169"/>
      <c r="F63" s="169"/>
      <c r="G63" s="169"/>
      <c r="H63" s="169"/>
      <c r="I63" s="170"/>
      <c r="J63" s="171">
        <f>J182</f>
        <v>0</v>
      </c>
      <c r="K63" s="167"/>
      <c r="L63" s="172"/>
    </row>
    <row r="64" s="8" customFormat="1" ht="19.92" customHeight="1">
      <c r="B64" s="166"/>
      <c r="C64" s="167"/>
      <c r="D64" s="168" t="s">
        <v>90</v>
      </c>
      <c r="E64" s="169"/>
      <c r="F64" s="169"/>
      <c r="G64" s="169"/>
      <c r="H64" s="169"/>
      <c r="I64" s="170"/>
      <c r="J64" s="171">
        <f>J186</f>
        <v>0</v>
      </c>
      <c r="K64" s="167"/>
      <c r="L64" s="172"/>
    </row>
    <row r="65" s="8" customFormat="1" ht="19.92" customHeight="1">
      <c r="B65" s="166"/>
      <c r="C65" s="167"/>
      <c r="D65" s="168" t="s">
        <v>91</v>
      </c>
      <c r="E65" s="169"/>
      <c r="F65" s="169"/>
      <c r="G65" s="169"/>
      <c r="H65" s="169"/>
      <c r="I65" s="170"/>
      <c r="J65" s="171">
        <f>J189</f>
        <v>0</v>
      </c>
      <c r="K65" s="167"/>
      <c r="L65" s="172"/>
    </row>
    <row r="66" s="8" customFormat="1" ht="19.92" customHeight="1">
      <c r="B66" s="166"/>
      <c r="C66" s="167"/>
      <c r="D66" s="168" t="s">
        <v>92</v>
      </c>
      <c r="E66" s="169"/>
      <c r="F66" s="169"/>
      <c r="G66" s="169"/>
      <c r="H66" s="169"/>
      <c r="I66" s="170"/>
      <c r="J66" s="171">
        <f>J193</f>
        <v>0</v>
      </c>
      <c r="K66" s="167"/>
      <c r="L66" s="172"/>
    </row>
    <row r="67" s="8" customFormat="1" ht="19.92" customHeight="1">
      <c r="B67" s="166"/>
      <c r="C67" s="167"/>
      <c r="D67" s="168" t="s">
        <v>93</v>
      </c>
      <c r="E67" s="169"/>
      <c r="F67" s="169"/>
      <c r="G67" s="169"/>
      <c r="H67" s="169"/>
      <c r="I67" s="170"/>
      <c r="J67" s="171">
        <f>J198</f>
        <v>0</v>
      </c>
      <c r="K67" s="167"/>
      <c r="L67" s="172"/>
    </row>
    <row r="68" s="8" customFormat="1" ht="19.92" customHeight="1">
      <c r="B68" s="166"/>
      <c r="C68" s="167"/>
      <c r="D68" s="168" t="s">
        <v>94</v>
      </c>
      <c r="E68" s="169"/>
      <c r="F68" s="169"/>
      <c r="G68" s="169"/>
      <c r="H68" s="169"/>
      <c r="I68" s="170"/>
      <c r="J68" s="171">
        <f>J216</f>
        <v>0</v>
      </c>
      <c r="K68" s="167"/>
      <c r="L68" s="172"/>
    </row>
    <row r="69" s="8" customFormat="1" ht="19.92" customHeight="1">
      <c r="B69" s="166"/>
      <c r="C69" s="167"/>
      <c r="D69" s="168" t="s">
        <v>95</v>
      </c>
      <c r="E69" s="169"/>
      <c r="F69" s="169"/>
      <c r="G69" s="169"/>
      <c r="H69" s="169"/>
      <c r="I69" s="170"/>
      <c r="J69" s="171">
        <f>J223</f>
        <v>0</v>
      </c>
      <c r="K69" s="167"/>
      <c r="L69" s="172"/>
    </row>
    <row r="70" s="7" customFormat="1" ht="24.96" customHeight="1">
      <c r="B70" s="159"/>
      <c r="C70" s="160"/>
      <c r="D70" s="161" t="s">
        <v>96</v>
      </c>
      <c r="E70" s="162"/>
      <c r="F70" s="162"/>
      <c r="G70" s="162"/>
      <c r="H70" s="162"/>
      <c r="I70" s="163"/>
      <c r="J70" s="164">
        <f>J225</f>
        <v>0</v>
      </c>
      <c r="K70" s="160"/>
      <c r="L70" s="165"/>
    </row>
    <row r="71" s="8" customFormat="1" ht="19.92" customHeight="1">
      <c r="B71" s="166"/>
      <c r="C71" s="167"/>
      <c r="D71" s="168" t="s">
        <v>97</v>
      </c>
      <c r="E71" s="169"/>
      <c r="F71" s="169"/>
      <c r="G71" s="169"/>
      <c r="H71" s="169"/>
      <c r="I71" s="170"/>
      <c r="J71" s="171">
        <f>J226</f>
        <v>0</v>
      </c>
      <c r="K71" s="167"/>
      <c r="L71" s="172"/>
    </row>
    <row r="72" s="8" customFormat="1" ht="14.88" customHeight="1">
      <c r="B72" s="166"/>
      <c r="C72" s="167"/>
      <c r="D72" s="168" t="s">
        <v>98</v>
      </c>
      <c r="E72" s="169"/>
      <c r="F72" s="169"/>
      <c r="G72" s="169"/>
      <c r="H72" s="169"/>
      <c r="I72" s="170"/>
      <c r="J72" s="171">
        <f>J227</f>
        <v>0</v>
      </c>
      <c r="K72" s="167"/>
      <c r="L72" s="172"/>
    </row>
    <row r="73" s="8" customFormat="1" ht="14.88" customHeight="1">
      <c r="B73" s="166"/>
      <c r="C73" s="167"/>
      <c r="D73" s="168" t="s">
        <v>99</v>
      </c>
      <c r="E73" s="169"/>
      <c r="F73" s="169"/>
      <c r="G73" s="169"/>
      <c r="H73" s="169"/>
      <c r="I73" s="170"/>
      <c r="J73" s="171">
        <f>J230</f>
        <v>0</v>
      </c>
      <c r="K73" s="167"/>
      <c r="L73" s="172"/>
    </row>
    <row r="74" s="8" customFormat="1" ht="14.88" customHeight="1">
      <c r="B74" s="166"/>
      <c r="C74" s="167"/>
      <c r="D74" s="168" t="s">
        <v>100</v>
      </c>
      <c r="E74" s="169"/>
      <c r="F74" s="169"/>
      <c r="G74" s="169"/>
      <c r="H74" s="169"/>
      <c r="I74" s="170"/>
      <c r="J74" s="171">
        <f>J232</f>
        <v>0</v>
      </c>
      <c r="K74" s="167"/>
      <c r="L74" s="172"/>
    </row>
    <row r="75" s="8" customFormat="1" ht="14.88" customHeight="1">
      <c r="B75" s="166"/>
      <c r="C75" s="167"/>
      <c r="D75" s="168" t="s">
        <v>101</v>
      </c>
      <c r="E75" s="169"/>
      <c r="F75" s="169"/>
      <c r="G75" s="169"/>
      <c r="H75" s="169"/>
      <c r="I75" s="170"/>
      <c r="J75" s="171">
        <f>J238</f>
        <v>0</v>
      </c>
      <c r="K75" s="167"/>
      <c r="L75" s="172"/>
    </row>
    <row r="76" s="8" customFormat="1" ht="14.88" customHeight="1">
      <c r="B76" s="166"/>
      <c r="C76" s="167"/>
      <c r="D76" s="168" t="s">
        <v>102</v>
      </c>
      <c r="E76" s="169"/>
      <c r="F76" s="169"/>
      <c r="G76" s="169"/>
      <c r="H76" s="169"/>
      <c r="I76" s="170"/>
      <c r="J76" s="171">
        <f>J268</f>
        <v>0</v>
      </c>
      <c r="K76" s="167"/>
      <c r="L76" s="172"/>
    </row>
    <row r="77" s="8" customFormat="1" ht="19.92" customHeight="1">
      <c r="B77" s="166"/>
      <c r="C77" s="167"/>
      <c r="D77" s="168" t="s">
        <v>103</v>
      </c>
      <c r="E77" s="169"/>
      <c r="F77" s="169"/>
      <c r="G77" s="169"/>
      <c r="H77" s="169"/>
      <c r="I77" s="170"/>
      <c r="J77" s="171">
        <f>J271</f>
        <v>0</v>
      </c>
      <c r="K77" s="167"/>
      <c r="L77" s="172"/>
    </row>
    <row r="78" s="8" customFormat="1" ht="19.92" customHeight="1">
      <c r="B78" s="166"/>
      <c r="C78" s="167"/>
      <c r="D78" s="168" t="s">
        <v>104</v>
      </c>
      <c r="E78" s="169"/>
      <c r="F78" s="169"/>
      <c r="G78" s="169"/>
      <c r="H78" s="169"/>
      <c r="I78" s="170"/>
      <c r="J78" s="171">
        <f>J281</f>
        <v>0</v>
      </c>
      <c r="K78" s="167"/>
      <c r="L78" s="172"/>
    </row>
    <row r="79" s="8" customFormat="1" ht="19.92" customHeight="1">
      <c r="B79" s="166"/>
      <c r="C79" s="167"/>
      <c r="D79" s="168" t="s">
        <v>105</v>
      </c>
      <c r="E79" s="169"/>
      <c r="F79" s="169"/>
      <c r="G79" s="169"/>
      <c r="H79" s="169"/>
      <c r="I79" s="170"/>
      <c r="J79" s="171">
        <f>J289</f>
        <v>0</v>
      </c>
      <c r="K79" s="167"/>
      <c r="L79" s="172"/>
    </row>
    <row r="80" s="8" customFormat="1" ht="19.92" customHeight="1">
      <c r="B80" s="166"/>
      <c r="C80" s="167"/>
      <c r="D80" s="168" t="s">
        <v>106</v>
      </c>
      <c r="E80" s="169"/>
      <c r="F80" s="169"/>
      <c r="G80" s="169"/>
      <c r="H80" s="169"/>
      <c r="I80" s="170"/>
      <c r="J80" s="171">
        <f>J298</f>
        <v>0</v>
      </c>
      <c r="K80" s="167"/>
      <c r="L80" s="172"/>
    </row>
    <row r="81" s="8" customFormat="1" ht="19.92" customHeight="1">
      <c r="B81" s="166"/>
      <c r="C81" s="167"/>
      <c r="D81" s="168" t="s">
        <v>107</v>
      </c>
      <c r="E81" s="169"/>
      <c r="F81" s="169"/>
      <c r="G81" s="169"/>
      <c r="H81" s="169"/>
      <c r="I81" s="170"/>
      <c r="J81" s="171">
        <f>J314</f>
        <v>0</v>
      </c>
      <c r="K81" s="167"/>
      <c r="L81" s="172"/>
    </row>
    <row r="82" s="8" customFormat="1" ht="19.92" customHeight="1">
      <c r="B82" s="166"/>
      <c r="C82" s="167"/>
      <c r="D82" s="168" t="s">
        <v>108</v>
      </c>
      <c r="E82" s="169"/>
      <c r="F82" s="169"/>
      <c r="G82" s="169"/>
      <c r="H82" s="169"/>
      <c r="I82" s="170"/>
      <c r="J82" s="171">
        <f>J317</f>
        <v>0</v>
      </c>
      <c r="K82" s="167"/>
      <c r="L82" s="172"/>
    </row>
    <row r="83" s="8" customFormat="1" ht="19.92" customHeight="1">
      <c r="B83" s="166"/>
      <c r="C83" s="167"/>
      <c r="D83" s="168" t="s">
        <v>109</v>
      </c>
      <c r="E83" s="169"/>
      <c r="F83" s="169"/>
      <c r="G83" s="169"/>
      <c r="H83" s="169"/>
      <c r="I83" s="170"/>
      <c r="J83" s="171">
        <f>J320</f>
        <v>0</v>
      </c>
      <c r="K83" s="167"/>
      <c r="L83" s="172"/>
    </row>
    <row r="84" s="8" customFormat="1" ht="19.92" customHeight="1">
      <c r="B84" s="166"/>
      <c r="C84" s="167"/>
      <c r="D84" s="168" t="s">
        <v>110</v>
      </c>
      <c r="E84" s="169"/>
      <c r="F84" s="169"/>
      <c r="G84" s="169"/>
      <c r="H84" s="169"/>
      <c r="I84" s="170"/>
      <c r="J84" s="171">
        <f>J328</f>
        <v>0</v>
      </c>
      <c r="K84" s="167"/>
      <c r="L84" s="172"/>
    </row>
    <row r="85" s="8" customFormat="1" ht="19.92" customHeight="1">
      <c r="B85" s="166"/>
      <c r="C85" s="167"/>
      <c r="D85" s="168" t="s">
        <v>111</v>
      </c>
      <c r="E85" s="169"/>
      <c r="F85" s="169"/>
      <c r="G85" s="169"/>
      <c r="H85" s="169"/>
      <c r="I85" s="170"/>
      <c r="J85" s="171">
        <f>J340</f>
        <v>0</v>
      </c>
      <c r="K85" s="167"/>
      <c r="L85" s="172"/>
    </row>
    <row r="86" s="8" customFormat="1" ht="19.92" customHeight="1">
      <c r="B86" s="166"/>
      <c r="C86" s="167"/>
      <c r="D86" s="168" t="s">
        <v>112</v>
      </c>
      <c r="E86" s="169"/>
      <c r="F86" s="169"/>
      <c r="G86" s="169"/>
      <c r="H86" s="169"/>
      <c r="I86" s="170"/>
      <c r="J86" s="171">
        <f>J354</f>
        <v>0</v>
      </c>
      <c r="K86" s="167"/>
      <c r="L86" s="172"/>
    </row>
    <row r="87" s="8" customFormat="1" ht="19.92" customHeight="1">
      <c r="B87" s="166"/>
      <c r="C87" s="167"/>
      <c r="D87" s="168" t="s">
        <v>113</v>
      </c>
      <c r="E87" s="169"/>
      <c r="F87" s="169"/>
      <c r="G87" s="169"/>
      <c r="H87" s="169"/>
      <c r="I87" s="170"/>
      <c r="J87" s="171">
        <f>J393</f>
        <v>0</v>
      </c>
      <c r="K87" s="167"/>
      <c r="L87" s="172"/>
    </row>
    <row r="88" s="8" customFormat="1" ht="19.92" customHeight="1">
      <c r="B88" s="166"/>
      <c r="C88" s="167"/>
      <c r="D88" s="168" t="s">
        <v>114</v>
      </c>
      <c r="E88" s="169"/>
      <c r="F88" s="169"/>
      <c r="G88" s="169"/>
      <c r="H88" s="169"/>
      <c r="I88" s="170"/>
      <c r="J88" s="171">
        <f>J413</f>
        <v>0</v>
      </c>
      <c r="K88" s="167"/>
      <c r="L88" s="172"/>
    </row>
    <row r="89" s="8" customFormat="1" ht="19.92" customHeight="1">
      <c r="B89" s="166"/>
      <c r="C89" s="167"/>
      <c r="D89" s="168" t="s">
        <v>115</v>
      </c>
      <c r="E89" s="169"/>
      <c r="F89" s="169"/>
      <c r="G89" s="169"/>
      <c r="H89" s="169"/>
      <c r="I89" s="170"/>
      <c r="J89" s="171">
        <f>J416</f>
        <v>0</v>
      </c>
      <c r="K89" s="167"/>
      <c r="L89" s="172"/>
    </row>
    <row r="90" s="8" customFormat="1" ht="19.92" customHeight="1">
      <c r="B90" s="166"/>
      <c r="C90" s="167"/>
      <c r="D90" s="168" t="s">
        <v>116</v>
      </c>
      <c r="E90" s="169"/>
      <c r="F90" s="169"/>
      <c r="G90" s="169"/>
      <c r="H90" s="169"/>
      <c r="I90" s="170"/>
      <c r="J90" s="171">
        <f>J467</f>
        <v>0</v>
      </c>
      <c r="K90" s="167"/>
      <c r="L90" s="172"/>
    </row>
    <row r="91" s="7" customFormat="1" ht="24.96" customHeight="1">
      <c r="B91" s="159"/>
      <c r="C91" s="160"/>
      <c r="D91" s="161" t="s">
        <v>117</v>
      </c>
      <c r="E91" s="162"/>
      <c r="F91" s="162"/>
      <c r="G91" s="162"/>
      <c r="H91" s="162"/>
      <c r="I91" s="163"/>
      <c r="J91" s="164">
        <f>J470</f>
        <v>0</v>
      </c>
      <c r="K91" s="160"/>
      <c r="L91" s="165"/>
    </row>
    <row r="92" s="8" customFormat="1" ht="19.92" customHeight="1">
      <c r="B92" s="166"/>
      <c r="C92" s="167"/>
      <c r="D92" s="168" t="s">
        <v>118</v>
      </c>
      <c r="E92" s="169"/>
      <c r="F92" s="169"/>
      <c r="G92" s="169"/>
      <c r="H92" s="169"/>
      <c r="I92" s="170"/>
      <c r="J92" s="171">
        <f>J471</f>
        <v>0</v>
      </c>
      <c r="K92" s="167"/>
      <c r="L92" s="172"/>
    </row>
    <row r="93" s="1" customFormat="1" ht="21.84" customHeight="1">
      <c r="B93" s="36"/>
      <c r="C93" s="37"/>
      <c r="D93" s="37"/>
      <c r="E93" s="37"/>
      <c r="F93" s="37"/>
      <c r="G93" s="37"/>
      <c r="H93" s="37"/>
      <c r="I93" s="125"/>
      <c r="J93" s="37"/>
      <c r="K93" s="37"/>
      <c r="L93" s="41"/>
    </row>
    <row r="94" s="1" customFormat="1" ht="6.96" customHeight="1">
      <c r="B94" s="55"/>
      <c r="C94" s="56"/>
      <c r="D94" s="56"/>
      <c r="E94" s="56"/>
      <c r="F94" s="56"/>
      <c r="G94" s="56"/>
      <c r="H94" s="56"/>
      <c r="I94" s="149"/>
      <c r="J94" s="56"/>
      <c r="K94" s="56"/>
      <c r="L94" s="41"/>
    </row>
    <row r="98" s="1" customFormat="1" ht="6.96" customHeight="1">
      <c r="B98" s="57"/>
      <c r="C98" s="58"/>
      <c r="D98" s="58"/>
      <c r="E98" s="58"/>
      <c r="F98" s="58"/>
      <c r="G98" s="58"/>
      <c r="H98" s="58"/>
      <c r="I98" s="152"/>
      <c r="J98" s="58"/>
      <c r="K98" s="58"/>
      <c r="L98" s="41"/>
    </row>
    <row r="99" s="1" customFormat="1" ht="24.96" customHeight="1">
      <c r="B99" s="36"/>
      <c r="C99" s="21" t="s">
        <v>119</v>
      </c>
      <c r="D99" s="37"/>
      <c r="E99" s="37"/>
      <c r="F99" s="37"/>
      <c r="G99" s="37"/>
      <c r="H99" s="37"/>
      <c r="I99" s="125"/>
      <c r="J99" s="37"/>
      <c r="K99" s="37"/>
      <c r="L99" s="41"/>
    </row>
    <row r="100" s="1" customFormat="1" ht="6.96" customHeight="1">
      <c r="B100" s="36"/>
      <c r="C100" s="37"/>
      <c r="D100" s="37"/>
      <c r="E100" s="37"/>
      <c r="F100" s="37"/>
      <c r="G100" s="37"/>
      <c r="H100" s="37"/>
      <c r="I100" s="125"/>
      <c r="J100" s="37"/>
      <c r="K100" s="37"/>
      <c r="L100" s="41"/>
    </row>
    <row r="101" s="1" customFormat="1" ht="12" customHeight="1">
      <c r="B101" s="36"/>
      <c r="C101" s="30" t="s">
        <v>16</v>
      </c>
      <c r="D101" s="37"/>
      <c r="E101" s="37"/>
      <c r="F101" s="37"/>
      <c r="G101" s="37"/>
      <c r="H101" s="37"/>
      <c r="I101" s="125"/>
      <c r="J101" s="37"/>
      <c r="K101" s="37"/>
      <c r="L101" s="41"/>
    </row>
    <row r="102" s="1" customFormat="1" ht="16.5" customHeight="1">
      <c r="B102" s="36"/>
      <c r="C102" s="37"/>
      <c r="D102" s="37"/>
      <c r="E102" s="153" t="str">
        <f>E7</f>
        <v>Opravy sociálních zařízení buněk typu A + B</v>
      </c>
      <c r="F102" s="30"/>
      <c r="G102" s="30"/>
      <c r="H102" s="30"/>
      <c r="I102" s="125"/>
      <c r="J102" s="37"/>
      <c r="K102" s="37"/>
      <c r="L102" s="41"/>
    </row>
    <row r="103" s="1" customFormat="1" ht="12" customHeight="1">
      <c r="B103" s="36"/>
      <c r="C103" s="30" t="s">
        <v>80</v>
      </c>
      <c r="D103" s="37"/>
      <c r="E103" s="37"/>
      <c r="F103" s="37"/>
      <c r="G103" s="37"/>
      <c r="H103" s="37"/>
      <c r="I103" s="125"/>
      <c r="J103" s="37"/>
      <c r="K103" s="37"/>
      <c r="L103" s="41"/>
    </row>
    <row r="104" s="1" customFormat="1" ht="16.5" customHeight="1">
      <c r="B104" s="36"/>
      <c r="C104" s="37"/>
      <c r="D104" s="37"/>
      <c r="E104" s="62" t="str">
        <f>E9</f>
        <v>Oprava sociálního zařízení - buňka typu B</v>
      </c>
      <c r="F104" s="37"/>
      <c r="G104" s="37"/>
      <c r="H104" s="37"/>
      <c r="I104" s="125"/>
      <c r="J104" s="37"/>
      <c r="K104" s="37"/>
      <c r="L104" s="41"/>
    </row>
    <row r="105" s="1" customFormat="1" ht="6.96" customHeight="1">
      <c r="B105" s="36"/>
      <c r="C105" s="37"/>
      <c r="D105" s="37"/>
      <c r="E105" s="37"/>
      <c r="F105" s="37"/>
      <c r="G105" s="37"/>
      <c r="H105" s="37"/>
      <c r="I105" s="125"/>
      <c r="J105" s="37"/>
      <c r="K105" s="37"/>
      <c r="L105" s="41"/>
    </row>
    <row r="106" s="1" customFormat="1" ht="12" customHeight="1">
      <c r="B106" s="36"/>
      <c r="C106" s="30" t="s">
        <v>20</v>
      </c>
      <c r="D106" s="37"/>
      <c r="E106" s="37"/>
      <c r="F106" s="25" t="str">
        <f>F12</f>
        <v xml:space="preserve"> </v>
      </c>
      <c r="G106" s="37"/>
      <c r="H106" s="37"/>
      <c r="I106" s="127" t="s">
        <v>22</v>
      </c>
      <c r="J106" s="65" t="str">
        <f>IF(J12="","",J12)</f>
        <v>23. 3. 2021</v>
      </c>
      <c r="K106" s="37"/>
      <c r="L106" s="41"/>
    </row>
    <row r="107" s="1" customFormat="1" ht="6.96" customHeight="1">
      <c r="B107" s="36"/>
      <c r="C107" s="37"/>
      <c r="D107" s="37"/>
      <c r="E107" s="37"/>
      <c r="F107" s="37"/>
      <c r="G107" s="37"/>
      <c r="H107" s="37"/>
      <c r="I107" s="125"/>
      <c r="J107" s="37"/>
      <c r="K107" s="37"/>
      <c r="L107" s="41"/>
    </row>
    <row r="108" s="1" customFormat="1" ht="13.65" customHeight="1">
      <c r="B108" s="36"/>
      <c r="C108" s="30" t="s">
        <v>24</v>
      </c>
      <c r="D108" s="37"/>
      <c r="E108" s="37"/>
      <c r="F108" s="25" t="str">
        <f>E15</f>
        <v xml:space="preserve"> </v>
      </c>
      <c r="G108" s="37"/>
      <c r="H108" s="37"/>
      <c r="I108" s="127" t="s">
        <v>29</v>
      </c>
      <c r="J108" s="34" t="str">
        <f>E21</f>
        <v xml:space="preserve"> </v>
      </c>
      <c r="K108" s="37"/>
      <c r="L108" s="41"/>
    </row>
    <row r="109" s="1" customFormat="1" ht="13.65" customHeight="1">
      <c r="B109" s="36"/>
      <c r="C109" s="30" t="s">
        <v>27</v>
      </c>
      <c r="D109" s="37"/>
      <c r="E109" s="37"/>
      <c r="F109" s="25" t="str">
        <f>IF(E18="","",E18)</f>
        <v>Vyplň údaj</v>
      </c>
      <c r="G109" s="37"/>
      <c r="H109" s="37"/>
      <c r="I109" s="127" t="s">
        <v>31</v>
      </c>
      <c r="J109" s="34" t="str">
        <f>E24</f>
        <v>Běle</v>
      </c>
      <c r="K109" s="37"/>
      <c r="L109" s="41"/>
    </row>
    <row r="110" s="1" customFormat="1" ht="10.32" customHeight="1">
      <c r="B110" s="36"/>
      <c r="C110" s="37"/>
      <c r="D110" s="37"/>
      <c r="E110" s="37"/>
      <c r="F110" s="37"/>
      <c r="G110" s="37"/>
      <c r="H110" s="37"/>
      <c r="I110" s="125"/>
      <c r="J110" s="37"/>
      <c r="K110" s="37"/>
      <c r="L110" s="41"/>
    </row>
    <row r="111" s="9" customFormat="1" ht="29.28" customHeight="1">
      <c r="B111" s="173"/>
      <c r="C111" s="174" t="s">
        <v>120</v>
      </c>
      <c r="D111" s="175" t="s">
        <v>53</v>
      </c>
      <c r="E111" s="175" t="s">
        <v>49</v>
      </c>
      <c r="F111" s="175" t="s">
        <v>50</v>
      </c>
      <c r="G111" s="175" t="s">
        <v>121</v>
      </c>
      <c r="H111" s="175" t="s">
        <v>122</v>
      </c>
      <c r="I111" s="176" t="s">
        <v>123</v>
      </c>
      <c r="J111" s="177" t="s">
        <v>83</v>
      </c>
      <c r="K111" s="178" t="s">
        <v>124</v>
      </c>
      <c r="L111" s="179"/>
      <c r="M111" s="86" t="s">
        <v>1</v>
      </c>
      <c r="N111" s="87" t="s">
        <v>38</v>
      </c>
      <c r="O111" s="87" t="s">
        <v>125</v>
      </c>
      <c r="P111" s="87" t="s">
        <v>126</v>
      </c>
      <c r="Q111" s="87" t="s">
        <v>127</v>
      </c>
      <c r="R111" s="87" t="s">
        <v>128</v>
      </c>
      <c r="S111" s="87" t="s">
        <v>129</v>
      </c>
      <c r="T111" s="88" t="s">
        <v>130</v>
      </c>
    </row>
    <row r="112" s="1" customFormat="1" ht="22.8" customHeight="1">
      <c r="B112" s="36"/>
      <c r="C112" s="93" t="s">
        <v>131</v>
      </c>
      <c r="D112" s="37"/>
      <c r="E112" s="37"/>
      <c r="F112" s="37"/>
      <c r="G112" s="37"/>
      <c r="H112" s="37"/>
      <c r="I112" s="125"/>
      <c r="J112" s="180">
        <f>BK112</f>
        <v>0</v>
      </c>
      <c r="K112" s="37"/>
      <c r="L112" s="41"/>
      <c r="M112" s="89"/>
      <c r="N112" s="90"/>
      <c r="O112" s="90"/>
      <c r="P112" s="181">
        <f>P113+P225+P470</f>
        <v>0</v>
      </c>
      <c r="Q112" s="90"/>
      <c r="R112" s="181">
        <f>R113+R225+R470</f>
        <v>3.0753611212999998</v>
      </c>
      <c r="S112" s="90"/>
      <c r="T112" s="182">
        <f>T113+T225+T470</f>
        <v>0.64221481000000002</v>
      </c>
      <c r="AT112" s="15" t="s">
        <v>67</v>
      </c>
      <c r="AU112" s="15" t="s">
        <v>85</v>
      </c>
      <c r="BK112" s="183">
        <f>BK113+BK225+BK470</f>
        <v>0</v>
      </c>
    </row>
    <row r="113" s="10" customFormat="1" ht="25.92" customHeight="1">
      <c r="B113" s="184"/>
      <c r="C113" s="185"/>
      <c r="D113" s="186" t="s">
        <v>67</v>
      </c>
      <c r="E113" s="187" t="s">
        <v>132</v>
      </c>
      <c r="F113" s="187" t="s">
        <v>133</v>
      </c>
      <c r="G113" s="185"/>
      <c r="H113" s="185"/>
      <c r="I113" s="188"/>
      <c r="J113" s="189">
        <f>BK113</f>
        <v>0</v>
      </c>
      <c r="K113" s="185"/>
      <c r="L113" s="190"/>
      <c r="M113" s="191"/>
      <c r="N113" s="192"/>
      <c r="O113" s="192"/>
      <c r="P113" s="193">
        <f>P114+P128+P182+P186+P189+P193+P198+P216+P223</f>
        <v>0</v>
      </c>
      <c r="Q113" s="192"/>
      <c r="R113" s="193">
        <f>R114+R128+R182+R186+R189+R193+R198+R216+R223</f>
        <v>2.0863033049999999</v>
      </c>
      <c r="S113" s="192"/>
      <c r="T113" s="194">
        <f>T114+T128+T182+T186+T189+T193+T198+T216+T223</f>
        <v>0.13319</v>
      </c>
      <c r="AR113" s="195" t="s">
        <v>76</v>
      </c>
      <c r="AT113" s="196" t="s">
        <v>67</v>
      </c>
      <c r="AU113" s="196" t="s">
        <v>68</v>
      </c>
      <c r="AY113" s="195" t="s">
        <v>134</v>
      </c>
      <c r="BK113" s="197">
        <f>BK114+BK128+BK182+BK186+BK189+BK193+BK198+BK216+BK223</f>
        <v>0</v>
      </c>
    </row>
    <row r="114" s="10" customFormat="1" ht="22.8" customHeight="1">
      <c r="B114" s="184"/>
      <c r="C114" s="185"/>
      <c r="D114" s="186" t="s">
        <v>67</v>
      </c>
      <c r="E114" s="198" t="s">
        <v>135</v>
      </c>
      <c r="F114" s="198" t="s">
        <v>136</v>
      </c>
      <c r="G114" s="185"/>
      <c r="H114" s="185"/>
      <c r="I114" s="188"/>
      <c r="J114" s="199">
        <f>BK114</f>
        <v>0</v>
      </c>
      <c r="K114" s="185"/>
      <c r="L114" s="190"/>
      <c r="M114" s="191"/>
      <c r="N114" s="192"/>
      <c r="O114" s="192"/>
      <c r="P114" s="193">
        <f>SUM(P115:P127)</f>
        <v>0</v>
      </c>
      <c r="Q114" s="192"/>
      <c r="R114" s="193">
        <f>SUM(R115:R127)</f>
        <v>0.90834958999999993</v>
      </c>
      <c r="S114" s="192"/>
      <c r="T114" s="194">
        <f>SUM(T115:T127)</f>
        <v>0</v>
      </c>
      <c r="AR114" s="195" t="s">
        <v>76</v>
      </c>
      <c r="AT114" s="196" t="s">
        <v>67</v>
      </c>
      <c r="AU114" s="196" t="s">
        <v>76</v>
      </c>
      <c r="AY114" s="195" t="s">
        <v>134</v>
      </c>
      <c r="BK114" s="197">
        <f>SUM(BK115:BK127)</f>
        <v>0</v>
      </c>
    </row>
    <row r="115" s="1" customFormat="1" ht="22.5" customHeight="1">
      <c r="B115" s="36"/>
      <c r="C115" s="200" t="s">
        <v>76</v>
      </c>
      <c r="D115" s="200" t="s">
        <v>137</v>
      </c>
      <c r="E115" s="201" t="s">
        <v>138</v>
      </c>
      <c r="F115" s="202" t="s">
        <v>139</v>
      </c>
      <c r="G115" s="203" t="s">
        <v>140</v>
      </c>
      <c r="H115" s="204">
        <v>2</v>
      </c>
      <c r="I115" s="205"/>
      <c r="J115" s="206">
        <f>ROUND(I115*H115,2)</f>
        <v>0</v>
      </c>
      <c r="K115" s="202" t="s">
        <v>141</v>
      </c>
      <c r="L115" s="41"/>
      <c r="M115" s="207" t="s">
        <v>1</v>
      </c>
      <c r="N115" s="208" t="s">
        <v>39</v>
      </c>
      <c r="O115" s="77"/>
      <c r="P115" s="209">
        <f>O115*H115</f>
        <v>0</v>
      </c>
      <c r="Q115" s="209">
        <v>0.026280000000000001</v>
      </c>
      <c r="R115" s="209">
        <f>Q115*H115</f>
        <v>0.052560000000000003</v>
      </c>
      <c r="S115" s="209">
        <v>0</v>
      </c>
      <c r="T115" s="210">
        <f>S115*H115</f>
        <v>0</v>
      </c>
      <c r="AR115" s="15" t="s">
        <v>142</v>
      </c>
      <c r="AT115" s="15" t="s">
        <v>137</v>
      </c>
      <c r="AU115" s="15" t="s">
        <v>78</v>
      </c>
      <c r="AY115" s="15" t="s">
        <v>134</v>
      </c>
      <c r="BE115" s="211">
        <f>IF(N115="základní",J115,0)</f>
        <v>0</v>
      </c>
      <c r="BF115" s="211">
        <f>IF(N115="snížená",J115,0)</f>
        <v>0</v>
      </c>
      <c r="BG115" s="211">
        <f>IF(N115="zákl. přenesená",J115,0)</f>
        <v>0</v>
      </c>
      <c r="BH115" s="211">
        <f>IF(N115="sníž. přenesená",J115,0)</f>
        <v>0</v>
      </c>
      <c r="BI115" s="211">
        <f>IF(N115="nulová",J115,0)</f>
        <v>0</v>
      </c>
      <c r="BJ115" s="15" t="s">
        <v>76</v>
      </c>
      <c r="BK115" s="211">
        <f>ROUND(I115*H115,2)</f>
        <v>0</v>
      </c>
      <c r="BL115" s="15" t="s">
        <v>142</v>
      </c>
      <c r="BM115" s="15" t="s">
        <v>143</v>
      </c>
    </row>
    <row r="116" s="1" customFormat="1" ht="16.5" customHeight="1">
      <c r="B116" s="36"/>
      <c r="C116" s="200" t="s">
        <v>78</v>
      </c>
      <c r="D116" s="200" t="s">
        <v>137</v>
      </c>
      <c r="E116" s="201" t="s">
        <v>144</v>
      </c>
      <c r="F116" s="202" t="s">
        <v>145</v>
      </c>
      <c r="G116" s="203" t="s">
        <v>146</v>
      </c>
      <c r="H116" s="204">
        <v>1.125</v>
      </c>
      <c r="I116" s="205"/>
      <c r="J116" s="206">
        <f>ROUND(I116*H116,2)</f>
        <v>0</v>
      </c>
      <c r="K116" s="202" t="s">
        <v>1</v>
      </c>
      <c r="L116" s="41"/>
      <c r="M116" s="207" t="s">
        <v>1</v>
      </c>
      <c r="N116" s="208" t="s">
        <v>39</v>
      </c>
      <c r="O116" s="77"/>
      <c r="P116" s="209">
        <f>O116*H116</f>
        <v>0</v>
      </c>
      <c r="Q116" s="209">
        <v>0.051679999999999997</v>
      </c>
      <c r="R116" s="209">
        <f>Q116*H116</f>
        <v>0.058139999999999997</v>
      </c>
      <c r="S116" s="209">
        <v>0</v>
      </c>
      <c r="T116" s="210">
        <f>S116*H116</f>
        <v>0</v>
      </c>
      <c r="AR116" s="15" t="s">
        <v>142</v>
      </c>
      <c r="AT116" s="15" t="s">
        <v>137</v>
      </c>
      <c r="AU116" s="15" t="s">
        <v>78</v>
      </c>
      <c r="AY116" s="15" t="s">
        <v>134</v>
      </c>
      <c r="BE116" s="211">
        <f>IF(N116="základní",J116,0)</f>
        <v>0</v>
      </c>
      <c r="BF116" s="211">
        <f>IF(N116="snížená",J116,0)</f>
        <v>0</v>
      </c>
      <c r="BG116" s="211">
        <f>IF(N116="zákl. přenesená",J116,0)</f>
        <v>0</v>
      </c>
      <c r="BH116" s="211">
        <f>IF(N116="sníž. přenesená",J116,0)</f>
        <v>0</v>
      </c>
      <c r="BI116" s="211">
        <f>IF(N116="nulová",J116,0)</f>
        <v>0</v>
      </c>
      <c r="BJ116" s="15" t="s">
        <v>76</v>
      </c>
      <c r="BK116" s="211">
        <f>ROUND(I116*H116,2)</f>
        <v>0</v>
      </c>
      <c r="BL116" s="15" t="s">
        <v>142</v>
      </c>
      <c r="BM116" s="15" t="s">
        <v>147</v>
      </c>
    </row>
    <row r="117" s="11" customFormat="1">
      <c r="B117" s="212"/>
      <c r="C117" s="213"/>
      <c r="D117" s="214" t="s">
        <v>148</v>
      </c>
      <c r="E117" s="215" t="s">
        <v>1</v>
      </c>
      <c r="F117" s="216" t="s">
        <v>149</v>
      </c>
      <c r="G117" s="213"/>
      <c r="H117" s="217">
        <v>1.125</v>
      </c>
      <c r="I117" s="218"/>
      <c r="J117" s="213"/>
      <c r="K117" s="213"/>
      <c r="L117" s="219"/>
      <c r="M117" s="220"/>
      <c r="N117" s="221"/>
      <c r="O117" s="221"/>
      <c r="P117" s="221"/>
      <c r="Q117" s="221"/>
      <c r="R117" s="221"/>
      <c r="S117" s="221"/>
      <c r="T117" s="222"/>
      <c r="AT117" s="223" t="s">
        <v>148</v>
      </c>
      <c r="AU117" s="223" t="s">
        <v>78</v>
      </c>
      <c r="AV117" s="11" t="s">
        <v>78</v>
      </c>
      <c r="AW117" s="11" t="s">
        <v>30</v>
      </c>
      <c r="AX117" s="11" t="s">
        <v>68</v>
      </c>
      <c r="AY117" s="223" t="s">
        <v>134</v>
      </c>
    </row>
    <row r="118" s="12" customFormat="1">
      <c r="B118" s="224"/>
      <c r="C118" s="225"/>
      <c r="D118" s="214" t="s">
        <v>148</v>
      </c>
      <c r="E118" s="226" t="s">
        <v>1</v>
      </c>
      <c r="F118" s="227" t="s">
        <v>150</v>
      </c>
      <c r="G118" s="225"/>
      <c r="H118" s="228">
        <v>1.125</v>
      </c>
      <c r="I118" s="229"/>
      <c r="J118" s="225"/>
      <c r="K118" s="225"/>
      <c r="L118" s="230"/>
      <c r="M118" s="231"/>
      <c r="N118" s="232"/>
      <c r="O118" s="232"/>
      <c r="P118" s="232"/>
      <c r="Q118" s="232"/>
      <c r="R118" s="232"/>
      <c r="S118" s="232"/>
      <c r="T118" s="233"/>
      <c r="AT118" s="234" t="s">
        <v>148</v>
      </c>
      <c r="AU118" s="234" t="s">
        <v>78</v>
      </c>
      <c r="AV118" s="12" t="s">
        <v>142</v>
      </c>
      <c r="AW118" s="12" t="s">
        <v>4</v>
      </c>
      <c r="AX118" s="12" t="s">
        <v>76</v>
      </c>
      <c r="AY118" s="234" t="s">
        <v>134</v>
      </c>
    </row>
    <row r="119" s="1" customFormat="1" ht="16.5" customHeight="1">
      <c r="B119" s="36"/>
      <c r="C119" s="200" t="s">
        <v>135</v>
      </c>
      <c r="D119" s="200" t="s">
        <v>137</v>
      </c>
      <c r="E119" s="201" t="s">
        <v>151</v>
      </c>
      <c r="F119" s="202" t="s">
        <v>152</v>
      </c>
      <c r="G119" s="203" t="s">
        <v>146</v>
      </c>
      <c r="H119" s="204">
        <v>11.499000000000001</v>
      </c>
      <c r="I119" s="205"/>
      <c r="J119" s="206">
        <f>ROUND(I119*H119,2)</f>
        <v>0</v>
      </c>
      <c r="K119" s="202" t="s">
        <v>1</v>
      </c>
      <c r="L119" s="41"/>
      <c r="M119" s="207" t="s">
        <v>1</v>
      </c>
      <c r="N119" s="208" t="s">
        <v>39</v>
      </c>
      <c r="O119" s="77"/>
      <c r="P119" s="209">
        <f>O119*H119</f>
        <v>0</v>
      </c>
      <c r="Q119" s="209">
        <v>0.069169999999999995</v>
      </c>
      <c r="R119" s="209">
        <f>Q119*H119</f>
        <v>0.79538582999999996</v>
      </c>
      <c r="S119" s="209">
        <v>0</v>
      </c>
      <c r="T119" s="210">
        <f>S119*H119</f>
        <v>0</v>
      </c>
      <c r="AR119" s="15" t="s">
        <v>142</v>
      </c>
      <c r="AT119" s="15" t="s">
        <v>137</v>
      </c>
      <c r="AU119" s="15" t="s">
        <v>78</v>
      </c>
      <c r="AY119" s="15" t="s">
        <v>134</v>
      </c>
      <c r="BE119" s="211">
        <f>IF(N119="základní",J119,0)</f>
        <v>0</v>
      </c>
      <c r="BF119" s="211">
        <f>IF(N119="snížená",J119,0)</f>
        <v>0</v>
      </c>
      <c r="BG119" s="211">
        <f>IF(N119="zákl. přenesená",J119,0)</f>
        <v>0</v>
      </c>
      <c r="BH119" s="211">
        <f>IF(N119="sníž. přenesená",J119,0)</f>
        <v>0</v>
      </c>
      <c r="BI119" s="211">
        <f>IF(N119="nulová",J119,0)</f>
        <v>0</v>
      </c>
      <c r="BJ119" s="15" t="s">
        <v>76</v>
      </c>
      <c r="BK119" s="211">
        <f>ROUND(I119*H119,2)</f>
        <v>0</v>
      </c>
      <c r="BL119" s="15" t="s">
        <v>142</v>
      </c>
      <c r="BM119" s="15" t="s">
        <v>153</v>
      </c>
    </row>
    <row r="120" s="11" customFormat="1">
      <c r="B120" s="212"/>
      <c r="C120" s="213"/>
      <c r="D120" s="214" t="s">
        <v>148</v>
      </c>
      <c r="E120" s="215" t="s">
        <v>1</v>
      </c>
      <c r="F120" s="216" t="s">
        <v>154</v>
      </c>
      <c r="G120" s="213"/>
      <c r="H120" s="217">
        <v>11.499000000000001</v>
      </c>
      <c r="I120" s="218"/>
      <c r="J120" s="213"/>
      <c r="K120" s="213"/>
      <c r="L120" s="219"/>
      <c r="M120" s="220"/>
      <c r="N120" s="221"/>
      <c r="O120" s="221"/>
      <c r="P120" s="221"/>
      <c r="Q120" s="221"/>
      <c r="R120" s="221"/>
      <c r="S120" s="221"/>
      <c r="T120" s="222"/>
      <c r="AT120" s="223" t="s">
        <v>148</v>
      </c>
      <c r="AU120" s="223" t="s">
        <v>78</v>
      </c>
      <c r="AV120" s="11" t="s">
        <v>78</v>
      </c>
      <c r="AW120" s="11" t="s">
        <v>30</v>
      </c>
      <c r="AX120" s="11" t="s">
        <v>68</v>
      </c>
      <c r="AY120" s="223" t="s">
        <v>134</v>
      </c>
    </row>
    <row r="121" s="12" customFormat="1">
      <c r="B121" s="224"/>
      <c r="C121" s="225"/>
      <c r="D121" s="214" t="s">
        <v>148</v>
      </c>
      <c r="E121" s="226" t="s">
        <v>1</v>
      </c>
      <c r="F121" s="227" t="s">
        <v>150</v>
      </c>
      <c r="G121" s="225"/>
      <c r="H121" s="228">
        <v>11.499000000000001</v>
      </c>
      <c r="I121" s="229"/>
      <c r="J121" s="225"/>
      <c r="K121" s="225"/>
      <c r="L121" s="230"/>
      <c r="M121" s="231"/>
      <c r="N121" s="232"/>
      <c r="O121" s="232"/>
      <c r="P121" s="232"/>
      <c r="Q121" s="232"/>
      <c r="R121" s="232"/>
      <c r="S121" s="232"/>
      <c r="T121" s="233"/>
      <c r="AT121" s="234" t="s">
        <v>148</v>
      </c>
      <c r="AU121" s="234" t="s">
        <v>78</v>
      </c>
      <c r="AV121" s="12" t="s">
        <v>142</v>
      </c>
      <c r="AW121" s="12" t="s">
        <v>4</v>
      </c>
      <c r="AX121" s="12" t="s">
        <v>76</v>
      </c>
      <c r="AY121" s="234" t="s">
        <v>134</v>
      </c>
    </row>
    <row r="122" s="1" customFormat="1" ht="16.5" customHeight="1">
      <c r="B122" s="36"/>
      <c r="C122" s="200" t="s">
        <v>142</v>
      </c>
      <c r="D122" s="200" t="s">
        <v>137</v>
      </c>
      <c r="E122" s="201" t="s">
        <v>155</v>
      </c>
      <c r="F122" s="202" t="s">
        <v>156</v>
      </c>
      <c r="G122" s="203" t="s">
        <v>157</v>
      </c>
      <c r="H122" s="204">
        <v>10.4</v>
      </c>
      <c r="I122" s="205"/>
      <c r="J122" s="206">
        <f>ROUND(I122*H122,2)</f>
        <v>0</v>
      </c>
      <c r="K122" s="202" t="s">
        <v>1</v>
      </c>
      <c r="L122" s="41"/>
      <c r="M122" s="207" t="s">
        <v>1</v>
      </c>
      <c r="N122" s="208" t="s">
        <v>39</v>
      </c>
      <c r="O122" s="77"/>
      <c r="P122" s="209">
        <f>O122*H122</f>
        <v>0</v>
      </c>
      <c r="Q122" s="209">
        <v>0.0001208</v>
      </c>
      <c r="R122" s="209">
        <f>Q122*H122</f>
        <v>0.00125632</v>
      </c>
      <c r="S122" s="209">
        <v>0</v>
      </c>
      <c r="T122" s="210">
        <f>S122*H122</f>
        <v>0</v>
      </c>
      <c r="AR122" s="15" t="s">
        <v>142</v>
      </c>
      <c r="AT122" s="15" t="s">
        <v>137</v>
      </c>
      <c r="AU122" s="15" t="s">
        <v>78</v>
      </c>
      <c r="AY122" s="15" t="s">
        <v>134</v>
      </c>
      <c r="BE122" s="211">
        <f>IF(N122="základní",J122,0)</f>
        <v>0</v>
      </c>
      <c r="BF122" s="211">
        <f>IF(N122="snížená",J122,0)</f>
        <v>0</v>
      </c>
      <c r="BG122" s="211">
        <f>IF(N122="zákl. přenesená",J122,0)</f>
        <v>0</v>
      </c>
      <c r="BH122" s="211">
        <f>IF(N122="sníž. přenesená",J122,0)</f>
        <v>0</v>
      </c>
      <c r="BI122" s="211">
        <f>IF(N122="nulová",J122,0)</f>
        <v>0</v>
      </c>
      <c r="BJ122" s="15" t="s">
        <v>76</v>
      </c>
      <c r="BK122" s="211">
        <f>ROUND(I122*H122,2)</f>
        <v>0</v>
      </c>
      <c r="BL122" s="15" t="s">
        <v>142</v>
      </c>
      <c r="BM122" s="15" t="s">
        <v>158</v>
      </c>
    </row>
    <row r="123" s="11" customFormat="1">
      <c r="B123" s="212"/>
      <c r="C123" s="213"/>
      <c r="D123" s="214" t="s">
        <v>148</v>
      </c>
      <c r="E123" s="215" t="s">
        <v>1</v>
      </c>
      <c r="F123" s="216" t="s">
        <v>159</v>
      </c>
      <c r="G123" s="213"/>
      <c r="H123" s="217">
        <v>10.4</v>
      </c>
      <c r="I123" s="218"/>
      <c r="J123" s="213"/>
      <c r="K123" s="213"/>
      <c r="L123" s="219"/>
      <c r="M123" s="220"/>
      <c r="N123" s="221"/>
      <c r="O123" s="221"/>
      <c r="P123" s="221"/>
      <c r="Q123" s="221"/>
      <c r="R123" s="221"/>
      <c r="S123" s="221"/>
      <c r="T123" s="222"/>
      <c r="AT123" s="223" t="s">
        <v>148</v>
      </c>
      <c r="AU123" s="223" t="s">
        <v>78</v>
      </c>
      <c r="AV123" s="11" t="s">
        <v>78</v>
      </c>
      <c r="AW123" s="11" t="s">
        <v>30</v>
      </c>
      <c r="AX123" s="11" t="s">
        <v>68</v>
      </c>
      <c r="AY123" s="223" t="s">
        <v>134</v>
      </c>
    </row>
    <row r="124" s="12" customFormat="1">
      <c r="B124" s="224"/>
      <c r="C124" s="225"/>
      <c r="D124" s="214" t="s">
        <v>148</v>
      </c>
      <c r="E124" s="226" t="s">
        <v>1</v>
      </c>
      <c r="F124" s="227" t="s">
        <v>150</v>
      </c>
      <c r="G124" s="225"/>
      <c r="H124" s="228">
        <v>10.4</v>
      </c>
      <c r="I124" s="229"/>
      <c r="J124" s="225"/>
      <c r="K124" s="225"/>
      <c r="L124" s="230"/>
      <c r="M124" s="231"/>
      <c r="N124" s="232"/>
      <c r="O124" s="232"/>
      <c r="P124" s="232"/>
      <c r="Q124" s="232"/>
      <c r="R124" s="232"/>
      <c r="S124" s="232"/>
      <c r="T124" s="233"/>
      <c r="AT124" s="234" t="s">
        <v>148</v>
      </c>
      <c r="AU124" s="234" t="s">
        <v>78</v>
      </c>
      <c r="AV124" s="12" t="s">
        <v>142</v>
      </c>
      <c r="AW124" s="12" t="s">
        <v>4</v>
      </c>
      <c r="AX124" s="12" t="s">
        <v>76</v>
      </c>
      <c r="AY124" s="234" t="s">
        <v>134</v>
      </c>
    </row>
    <row r="125" s="1" customFormat="1" ht="16.5" customHeight="1">
      <c r="B125" s="36"/>
      <c r="C125" s="200" t="s">
        <v>160</v>
      </c>
      <c r="D125" s="200" t="s">
        <v>137</v>
      </c>
      <c r="E125" s="201" t="s">
        <v>161</v>
      </c>
      <c r="F125" s="202" t="s">
        <v>162</v>
      </c>
      <c r="G125" s="203" t="s">
        <v>157</v>
      </c>
      <c r="H125" s="204">
        <v>5.1399999999999997</v>
      </c>
      <c r="I125" s="205"/>
      <c r="J125" s="206">
        <f>ROUND(I125*H125,2)</f>
        <v>0</v>
      </c>
      <c r="K125" s="202" t="s">
        <v>1</v>
      </c>
      <c r="L125" s="41"/>
      <c r="M125" s="207" t="s">
        <v>1</v>
      </c>
      <c r="N125" s="208" t="s">
        <v>39</v>
      </c>
      <c r="O125" s="77"/>
      <c r="P125" s="209">
        <f>O125*H125</f>
        <v>0</v>
      </c>
      <c r="Q125" s="209">
        <v>0.00019599999999999999</v>
      </c>
      <c r="R125" s="209">
        <f>Q125*H125</f>
        <v>0.0010074399999999999</v>
      </c>
      <c r="S125" s="209">
        <v>0</v>
      </c>
      <c r="T125" s="210">
        <f>S125*H125</f>
        <v>0</v>
      </c>
      <c r="AR125" s="15" t="s">
        <v>142</v>
      </c>
      <c r="AT125" s="15" t="s">
        <v>137</v>
      </c>
      <c r="AU125" s="15" t="s">
        <v>78</v>
      </c>
      <c r="AY125" s="15" t="s">
        <v>134</v>
      </c>
      <c r="BE125" s="211">
        <f>IF(N125="základní",J125,0)</f>
        <v>0</v>
      </c>
      <c r="BF125" s="211">
        <f>IF(N125="snížená",J125,0)</f>
        <v>0</v>
      </c>
      <c r="BG125" s="211">
        <f>IF(N125="zákl. přenesená",J125,0)</f>
        <v>0</v>
      </c>
      <c r="BH125" s="211">
        <f>IF(N125="sníž. přenesená",J125,0)</f>
        <v>0</v>
      </c>
      <c r="BI125" s="211">
        <f>IF(N125="nulová",J125,0)</f>
        <v>0</v>
      </c>
      <c r="BJ125" s="15" t="s">
        <v>76</v>
      </c>
      <c r="BK125" s="211">
        <f>ROUND(I125*H125,2)</f>
        <v>0</v>
      </c>
      <c r="BL125" s="15" t="s">
        <v>142</v>
      </c>
      <c r="BM125" s="15" t="s">
        <v>163</v>
      </c>
    </row>
    <row r="126" s="11" customFormat="1">
      <c r="B126" s="212"/>
      <c r="C126" s="213"/>
      <c r="D126" s="214" t="s">
        <v>148</v>
      </c>
      <c r="E126" s="215" t="s">
        <v>1</v>
      </c>
      <c r="F126" s="216" t="s">
        <v>164</v>
      </c>
      <c r="G126" s="213"/>
      <c r="H126" s="217">
        <v>5.1399999999999997</v>
      </c>
      <c r="I126" s="218"/>
      <c r="J126" s="213"/>
      <c r="K126" s="213"/>
      <c r="L126" s="219"/>
      <c r="M126" s="220"/>
      <c r="N126" s="221"/>
      <c r="O126" s="221"/>
      <c r="P126" s="221"/>
      <c r="Q126" s="221"/>
      <c r="R126" s="221"/>
      <c r="S126" s="221"/>
      <c r="T126" s="222"/>
      <c r="AT126" s="223" t="s">
        <v>148</v>
      </c>
      <c r="AU126" s="223" t="s">
        <v>78</v>
      </c>
      <c r="AV126" s="11" t="s">
        <v>78</v>
      </c>
      <c r="AW126" s="11" t="s">
        <v>30</v>
      </c>
      <c r="AX126" s="11" t="s">
        <v>68</v>
      </c>
      <c r="AY126" s="223" t="s">
        <v>134</v>
      </c>
    </row>
    <row r="127" s="12" customFormat="1">
      <c r="B127" s="224"/>
      <c r="C127" s="225"/>
      <c r="D127" s="214" t="s">
        <v>148</v>
      </c>
      <c r="E127" s="226" t="s">
        <v>1</v>
      </c>
      <c r="F127" s="227" t="s">
        <v>150</v>
      </c>
      <c r="G127" s="225"/>
      <c r="H127" s="228">
        <v>5.1399999999999997</v>
      </c>
      <c r="I127" s="229"/>
      <c r="J127" s="225"/>
      <c r="K127" s="225"/>
      <c r="L127" s="230"/>
      <c r="M127" s="231"/>
      <c r="N127" s="232"/>
      <c r="O127" s="232"/>
      <c r="P127" s="232"/>
      <c r="Q127" s="232"/>
      <c r="R127" s="232"/>
      <c r="S127" s="232"/>
      <c r="T127" s="233"/>
      <c r="AT127" s="234" t="s">
        <v>148</v>
      </c>
      <c r="AU127" s="234" t="s">
        <v>78</v>
      </c>
      <c r="AV127" s="12" t="s">
        <v>142</v>
      </c>
      <c r="AW127" s="12" t="s">
        <v>4</v>
      </c>
      <c r="AX127" s="12" t="s">
        <v>76</v>
      </c>
      <c r="AY127" s="234" t="s">
        <v>134</v>
      </c>
    </row>
    <row r="128" s="10" customFormat="1" ht="22.8" customHeight="1">
      <c r="B128" s="184"/>
      <c r="C128" s="185"/>
      <c r="D128" s="186" t="s">
        <v>67</v>
      </c>
      <c r="E128" s="198" t="s">
        <v>165</v>
      </c>
      <c r="F128" s="198" t="s">
        <v>166</v>
      </c>
      <c r="G128" s="185"/>
      <c r="H128" s="185"/>
      <c r="I128" s="188"/>
      <c r="J128" s="199">
        <f>BK128</f>
        <v>0</v>
      </c>
      <c r="K128" s="185"/>
      <c r="L128" s="190"/>
      <c r="M128" s="191"/>
      <c r="N128" s="192"/>
      <c r="O128" s="192"/>
      <c r="P128" s="193">
        <f>SUM(P129:P181)</f>
        <v>0</v>
      </c>
      <c r="Q128" s="192"/>
      <c r="R128" s="193">
        <f>SUM(R129:R181)</f>
        <v>0.61887808999999994</v>
      </c>
      <c r="S128" s="192"/>
      <c r="T128" s="194">
        <f>SUM(T129:T181)</f>
        <v>0</v>
      </c>
      <c r="AR128" s="195" t="s">
        <v>76</v>
      </c>
      <c r="AT128" s="196" t="s">
        <v>67</v>
      </c>
      <c r="AU128" s="196" t="s">
        <v>76</v>
      </c>
      <c r="AY128" s="195" t="s">
        <v>134</v>
      </c>
      <c r="BK128" s="197">
        <f>SUM(BK129:BK181)</f>
        <v>0</v>
      </c>
    </row>
    <row r="129" s="1" customFormat="1" ht="16.5" customHeight="1">
      <c r="B129" s="36"/>
      <c r="C129" s="200" t="s">
        <v>167</v>
      </c>
      <c r="D129" s="200" t="s">
        <v>137</v>
      </c>
      <c r="E129" s="201" t="s">
        <v>168</v>
      </c>
      <c r="F129" s="202" t="s">
        <v>169</v>
      </c>
      <c r="G129" s="203" t="s">
        <v>146</v>
      </c>
      <c r="H129" s="204">
        <v>3.3900000000000001</v>
      </c>
      <c r="I129" s="205"/>
      <c r="J129" s="206">
        <f>ROUND(I129*H129,2)</f>
        <v>0</v>
      </c>
      <c r="K129" s="202" t="s">
        <v>1</v>
      </c>
      <c r="L129" s="41"/>
      <c r="M129" s="207" t="s">
        <v>1</v>
      </c>
      <c r="N129" s="208" t="s">
        <v>39</v>
      </c>
      <c r="O129" s="77"/>
      <c r="P129" s="209">
        <f>O129*H129</f>
        <v>0</v>
      </c>
      <c r="Q129" s="209">
        <v>0.000263</v>
      </c>
      <c r="R129" s="209">
        <f>Q129*H129</f>
        <v>0.00089157000000000006</v>
      </c>
      <c r="S129" s="209">
        <v>0</v>
      </c>
      <c r="T129" s="210">
        <f>S129*H129</f>
        <v>0</v>
      </c>
      <c r="AR129" s="15" t="s">
        <v>142</v>
      </c>
      <c r="AT129" s="15" t="s">
        <v>137</v>
      </c>
      <c r="AU129" s="15" t="s">
        <v>78</v>
      </c>
      <c r="AY129" s="15" t="s">
        <v>134</v>
      </c>
      <c r="BE129" s="211">
        <f>IF(N129="základní",J129,0)</f>
        <v>0</v>
      </c>
      <c r="BF129" s="211">
        <f>IF(N129="snížená",J129,0)</f>
        <v>0</v>
      </c>
      <c r="BG129" s="211">
        <f>IF(N129="zákl. přenesená",J129,0)</f>
        <v>0</v>
      </c>
      <c r="BH129" s="211">
        <f>IF(N129="sníž. přenesená",J129,0)</f>
        <v>0</v>
      </c>
      <c r="BI129" s="211">
        <f>IF(N129="nulová",J129,0)</f>
        <v>0</v>
      </c>
      <c r="BJ129" s="15" t="s">
        <v>76</v>
      </c>
      <c r="BK129" s="211">
        <f>ROUND(I129*H129,2)</f>
        <v>0</v>
      </c>
      <c r="BL129" s="15" t="s">
        <v>142</v>
      </c>
      <c r="BM129" s="15" t="s">
        <v>170</v>
      </c>
    </row>
    <row r="130" s="13" customFormat="1">
      <c r="B130" s="235"/>
      <c r="C130" s="236"/>
      <c r="D130" s="214" t="s">
        <v>148</v>
      </c>
      <c r="E130" s="237" t="s">
        <v>1</v>
      </c>
      <c r="F130" s="238" t="s">
        <v>171</v>
      </c>
      <c r="G130" s="236"/>
      <c r="H130" s="237" t="s">
        <v>1</v>
      </c>
      <c r="I130" s="239"/>
      <c r="J130" s="236"/>
      <c r="K130" s="236"/>
      <c r="L130" s="240"/>
      <c r="M130" s="241"/>
      <c r="N130" s="242"/>
      <c r="O130" s="242"/>
      <c r="P130" s="242"/>
      <c r="Q130" s="242"/>
      <c r="R130" s="242"/>
      <c r="S130" s="242"/>
      <c r="T130" s="243"/>
      <c r="AT130" s="244" t="s">
        <v>148</v>
      </c>
      <c r="AU130" s="244" t="s">
        <v>78</v>
      </c>
      <c r="AV130" s="13" t="s">
        <v>76</v>
      </c>
      <c r="AW130" s="13" t="s">
        <v>30</v>
      </c>
      <c r="AX130" s="13" t="s">
        <v>68</v>
      </c>
      <c r="AY130" s="244" t="s">
        <v>134</v>
      </c>
    </row>
    <row r="131" s="11" customFormat="1">
      <c r="B131" s="212"/>
      <c r="C131" s="213"/>
      <c r="D131" s="214" t="s">
        <v>148</v>
      </c>
      <c r="E131" s="215" t="s">
        <v>1</v>
      </c>
      <c r="F131" s="216" t="s">
        <v>172</v>
      </c>
      <c r="G131" s="213"/>
      <c r="H131" s="217">
        <v>0.98999999999999999</v>
      </c>
      <c r="I131" s="218"/>
      <c r="J131" s="213"/>
      <c r="K131" s="213"/>
      <c r="L131" s="219"/>
      <c r="M131" s="220"/>
      <c r="N131" s="221"/>
      <c r="O131" s="221"/>
      <c r="P131" s="221"/>
      <c r="Q131" s="221"/>
      <c r="R131" s="221"/>
      <c r="S131" s="221"/>
      <c r="T131" s="222"/>
      <c r="AT131" s="223" t="s">
        <v>148</v>
      </c>
      <c r="AU131" s="223" t="s">
        <v>78</v>
      </c>
      <c r="AV131" s="11" t="s">
        <v>78</v>
      </c>
      <c r="AW131" s="11" t="s">
        <v>30</v>
      </c>
      <c r="AX131" s="11" t="s">
        <v>68</v>
      </c>
      <c r="AY131" s="223" t="s">
        <v>134</v>
      </c>
    </row>
    <row r="132" s="13" customFormat="1">
      <c r="B132" s="235"/>
      <c r="C132" s="236"/>
      <c r="D132" s="214" t="s">
        <v>148</v>
      </c>
      <c r="E132" s="237" t="s">
        <v>1</v>
      </c>
      <c r="F132" s="238" t="s">
        <v>173</v>
      </c>
      <c r="G132" s="236"/>
      <c r="H132" s="237" t="s">
        <v>1</v>
      </c>
      <c r="I132" s="239"/>
      <c r="J132" s="236"/>
      <c r="K132" s="236"/>
      <c r="L132" s="240"/>
      <c r="M132" s="241"/>
      <c r="N132" s="242"/>
      <c r="O132" s="242"/>
      <c r="P132" s="242"/>
      <c r="Q132" s="242"/>
      <c r="R132" s="242"/>
      <c r="S132" s="242"/>
      <c r="T132" s="243"/>
      <c r="AT132" s="244" t="s">
        <v>148</v>
      </c>
      <c r="AU132" s="244" t="s">
        <v>78</v>
      </c>
      <c r="AV132" s="13" t="s">
        <v>76</v>
      </c>
      <c r="AW132" s="13" t="s">
        <v>30</v>
      </c>
      <c r="AX132" s="13" t="s">
        <v>68</v>
      </c>
      <c r="AY132" s="244" t="s">
        <v>134</v>
      </c>
    </row>
    <row r="133" s="11" customFormat="1">
      <c r="B133" s="212"/>
      <c r="C133" s="213"/>
      <c r="D133" s="214" t="s">
        <v>148</v>
      </c>
      <c r="E133" s="215" t="s">
        <v>1</v>
      </c>
      <c r="F133" s="216" t="s">
        <v>174</v>
      </c>
      <c r="G133" s="213"/>
      <c r="H133" s="217">
        <v>2.3999999999999999</v>
      </c>
      <c r="I133" s="218"/>
      <c r="J133" s="213"/>
      <c r="K133" s="213"/>
      <c r="L133" s="219"/>
      <c r="M133" s="220"/>
      <c r="N133" s="221"/>
      <c r="O133" s="221"/>
      <c r="P133" s="221"/>
      <c r="Q133" s="221"/>
      <c r="R133" s="221"/>
      <c r="S133" s="221"/>
      <c r="T133" s="222"/>
      <c r="AT133" s="223" t="s">
        <v>148</v>
      </c>
      <c r="AU133" s="223" t="s">
        <v>78</v>
      </c>
      <c r="AV133" s="11" t="s">
        <v>78</v>
      </c>
      <c r="AW133" s="11" t="s">
        <v>30</v>
      </c>
      <c r="AX133" s="11" t="s">
        <v>68</v>
      </c>
      <c r="AY133" s="223" t="s">
        <v>134</v>
      </c>
    </row>
    <row r="134" s="12" customFormat="1">
      <c r="B134" s="224"/>
      <c r="C134" s="225"/>
      <c r="D134" s="214" t="s">
        <v>148</v>
      </c>
      <c r="E134" s="226" t="s">
        <v>1</v>
      </c>
      <c r="F134" s="227" t="s">
        <v>150</v>
      </c>
      <c r="G134" s="225"/>
      <c r="H134" s="228">
        <v>3.3900000000000001</v>
      </c>
      <c r="I134" s="229"/>
      <c r="J134" s="225"/>
      <c r="K134" s="225"/>
      <c r="L134" s="230"/>
      <c r="M134" s="231"/>
      <c r="N134" s="232"/>
      <c r="O134" s="232"/>
      <c r="P134" s="232"/>
      <c r="Q134" s="232"/>
      <c r="R134" s="232"/>
      <c r="S134" s="232"/>
      <c r="T134" s="233"/>
      <c r="AT134" s="234" t="s">
        <v>148</v>
      </c>
      <c r="AU134" s="234" t="s">
        <v>78</v>
      </c>
      <c r="AV134" s="12" t="s">
        <v>142</v>
      </c>
      <c r="AW134" s="12" t="s">
        <v>4</v>
      </c>
      <c r="AX134" s="12" t="s">
        <v>76</v>
      </c>
      <c r="AY134" s="234" t="s">
        <v>134</v>
      </c>
    </row>
    <row r="135" s="1" customFormat="1" ht="16.5" customHeight="1">
      <c r="B135" s="36"/>
      <c r="C135" s="200" t="s">
        <v>175</v>
      </c>
      <c r="D135" s="200" t="s">
        <v>137</v>
      </c>
      <c r="E135" s="201" t="s">
        <v>176</v>
      </c>
      <c r="F135" s="202" t="s">
        <v>177</v>
      </c>
      <c r="G135" s="203" t="s">
        <v>146</v>
      </c>
      <c r="H135" s="204">
        <v>3.3900000000000001</v>
      </c>
      <c r="I135" s="205"/>
      <c r="J135" s="206">
        <f>ROUND(I135*H135,2)</f>
        <v>0</v>
      </c>
      <c r="K135" s="202" t="s">
        <v>1</v>
      </c>
      <c r="L135" s="41"/>
      <c r="M135" s="207" t="s">
        <v>1</v>
      </c>
      <c r="N135" s="208" t="s">
        <v>39</v>
      </c>
      <c r="O135" s="77"/>
      <c r="P135" s="209">
        <f>O135*H135</f>
        <v>0</v>
      </c>
      <c r="Q135" s="209">
        <v>0.0043800000000000002</v>
      </c>
      <c r="R135" s="209">
        <f>Q135*H135</f>
        <v>0.014848200000000001</v>
      </c>
      <c r="S135" s="209">
        <v>0</v>
      </c>
      <c r="T135" s="210">
        <f>S135*H135</f>
        <v>0</v>
      </c>
      <c r="AR135" s="15" t="s">
        <v>142</v>
      </c>
      <c r="AT135" s="15" t="s">
        <v>137</v>
      </c>
      <c r="AU135" s="15" t="s">
        <v>78</v>
      </c>
      <c r="AY135" s="15" t="s">
        <v>134</v>
      </c>
      <c r="BE135" s="211">
        <f>IF(N135="základní",J135,0)</f>
        <v>0</v>
      </c>
      <c r="BF135" s="211">
        <f>IF(N135="snížená",J135,0)</f>
        <v>0</v>
      </c>
      <c r="BG135" s="211">
        <f>IF(N135="zákl. přenesená",J135,0)</f>
        <v>0</v>
      </c>
      <c r="BH135" s="211">
        <f>IF(N135="sníž. přenesená",J135,0)</f>
        <v>0</v>
      </c>
      <c r="BI135" s="211">
        <f>IF(N135="nulová",J135,0)</f>
        <v>0</v>
      </c>
      <c r="BJ135" s="15" t="s">
        <v>76</v>
      </c>
      <c r="BK135" s="211">
        <f>ROUND(I135*H135,2)</f>
        <v>0</v>
      </c>
      <c r="BL135" s="15" t="s">
        <v>142</v>
      </c>
      <c r="BM135" s="15" t="s">
        <v>178</v>
      </c>
    </row>
    <row r="136" s="13" customFormat="1">
      <c r="B136" s="235"/>
      <c r="C136" s="236"/>
      <c r="D136" s="214" t="s">
        <v>148</v>
      </c>
      <c r="E136" s="237" t="s">
        <v>1</v>
      </c>
      <c r="F136" s="238" t="s">
        <v>171</v>
      </c>
      <c r="G136" s="236"/>
      <c r="H136" s="237" t="s">
        <v>1</v>
      </c>
      <c r="I136" s="239"/>
      <c r="J136" s="236"/>
      <c r="K136" s="236"/>
      <c r="L136" s="240"/>
      <c r="M136" s="241"/>
      <c r="N136" s="242"/>
      <c r="O136" s="242"/>
      <c r="P136" s="242"/>
      <c r="Q136" s="242"/>
      <c r="R136" s="242"/>
      <c r="S136" s="242"/>
      <c r="T136" s="243"/>
      <c r="AT136" s="244" t="s">
        <v>148</v>
      </c>
      <c r="AU136" s="244" t="s">
        <v>78</v>
      </c>
      <c r="AV136" s="13" t="s">
        <v>76</v>
      </c>
      <c r="AW136" s="13" t="s">
        <v>30</v>
      </c>
      <c r="AX136" s="13" t="s">
        <v>68</v>
      </c>
      <c r="AY136" s="244" t="s">
        <v>134</v>
      </c>
    </row>
    <row r="137" s="11" customFormat="1">
      <c r="B137" s="212"/>
      <c r="C137" s="213"/>
      <c r="D137" s="214" t="s">
        <v>148</v>
      </c>
      <c r="E137" s="215" t="s">
        <v>1</v>
      </c>
      <c r="F137" s="216" t="s">
        <v>172</v>
      </c>
      <c r="G137" s="213"/>
      <c r="H137" s="217">
        <v>0.98999999999999999</v>
      </c>
      <c r="I137" s="218"/>
      <c r="J137" s="213"/>
      <c r="K137" s="213"/>
      <c r="L137" s="219"/>
      <c r="M137" s="220"/>
      <c r="N137" s="221"/>
      <c r="O137" s="221"/>
      <c r="P137" s="221"/>
      <c r="Q137" s="221"/>
      <c r="R137" s="221"/>
      <c r="S137" s="221"/>
      <c r="T137" s="222"/>
      <c r="AT137" s="223" t="s">
        <v>148</v>
      </c>
      <c r="AU137" s="223" t="s">
        <v>78</v>
      </c>
      <c r="AV137" s="11" t="s">
        <v>78</v>
      </c>
      <c r="AW137" s="11" t="s">
        <v>30</v>
      </c>
      <c r="AX137" s="11" t="s">
        <v>68</v>
      </c>
      <c r="AY137" s="223" t="s">
        <v>134</v>
      </c>
    </row>
    <row r="138" s="13" customFormat="1">
      <c r="B138" s="235"/>
      <c r="C138" s="236"/>
      <c r="D138" s="214" t="s">
        <v>148</v>
      </c>
      <c r="E138" s="237" t="s">
        <v>1</v>
      </c>
      <c r="F138" s="238" t="s">
        <v>173</v>
      </c>
      <c r="G138" s="236"/>
      <c r="H138" s="237" t="s">
        <v>1</v>
      </c>
      <c r="I138" s="239"/>
      <c r="J138" s="236"/>
      <c r="K138" s="236"/>
      <c r="L138" s="240"/>
      <c r="M138" s="241"/>
      <c r="N138" s="242"/>
      <c r="O138" s="242"/>
      <c r="P138" s="242"/>
      <c r="Q138" s="242"/>
      <c r="R138" s="242"/>
      <c r="S138" s="242"/>
      <c r="T138" s="243"/>
      <c r="AT138" s="244" t="s">
        <v>148</v>
      </c>
      <c r="AU138" s="244" t="s">
        <v>78</v>
      </c>
      <c r="AV138" s="13" t="s">
        <v>76</v>
      </c>
      <c r="AW138" s="13" t="s">
        <v>30</v>
      </c>
      <c r="AX138" s="13" t="s">
        <v>68</v>
      </c>
      <c r="AY138" s="244" t="s">
        <v>134</v>
      </c>
    </row>
    <row r="139" s="11" customFormat="1">
      <c r="B139" s="212"/>
      <c r="C139" s="213"/>
      <c r="D139" s="214" t="s">
        <v>148</v>
      </c>
      <c r="E139" s="215" t="s">
        <v>1</v>
      </c>
      <c r="F139" s="216" t="s">
        <v>174</v>
      </c>
      <c r="G139" s="213"/>
      <c r="H139" s="217">
        <v>2.3999999999999999</v>
      </c>
      <c r="I139" s="218"/>
      <c r="J139" s="213"/>
      <c r="K139" s="213"/>
      <c r="L139" s="219"/>
      <c r="M139" s="220"/>
      <c r="N139" s="221"/>
      <c r="O139" s="221"/>
      <c r="P139" s="221"/>
      <c r="Q139" s="221"/>
      <c r="R139" s="221"/>
      <c r="S139" s="221"/>
      <c r="T139" s="222"/>
      <c r="AT139" s="223" t="s">
        <v>148</v>
      </c>
      <c r="AU139" s="223" t="s">
        <v>78</v>
      </c>
      <c r="AV139" s="11" t="s">
        <v>78</v>
      </c>
      <c r="AW139" s="11" t="s">
        <v>30</v>
      </c>
      <c r="AX139" s="11" t="s">
        <v>68</v>
      </c>
      <c r="AY139" s="223" t="s">
        <v>134</v>
      </c>
    </row>
    <row r="140" s="12" customFormat="1">
      <c r="B140" s="224"/>
      <c r="C140" s="225"/>
      <c r="D140" s="214" t="s">
        <v>148</v>
      </c>
      <c r="E140" s="226" t="s">
        <v>1</v>
      </c>
      <c r="F140" s="227" t="s">
        <v>150</v>
      </c>
      <c r="G140" s="225"/>
      <c r="H140" s="228">
        <v>3.3900000000000001</v>
      </c>
      <c r="I140" s="229"/>
      <c r="J140" s="225"/>
      <c r="K140" s="225"/>
      <c r="L140" s="230"/>
      <c r="M140" s="231"/>
      <c r="N140" s="232"/>
      <c r="O140" s="232"/>
      <c r="P140" s="232"/>
      <c r="Q140" s="232"/>
      <c r="R140" s="232"/>
      <c r="S140" s="232"/>
      <c r="T140" s="233"/>
      <c r="AT140" s="234" t="s">
        <v>148</v>
      </c>
      <c r="AU140" s="234" t="s">
        <v>78</v>
      </c>
      <c r="AV140" s="12" t="s">
        <v>142</v>
      </c>
      <c r="AW140" s="12" t="s">
        <v>4</v>
      </c>
      <c r="AX140" s="12" t="s">
        <v>76</v>
      </c>
      <c r="AY140" s="234" t="s">
        <v>134</v>
      </c>
    </row>
    <row r="141" s="1" customFormat="1" ht="22.5" customHeight="1">
      <c r="B141" s="36"/>
      <c r="C141" s="200" t="s">
        <v>179</v>
      </c>
      <c r="D141" s="200" t="s">
        <v>137</v>
      </c>
      <c r="E141" s="201" t="s">
        <v>180</v>
      </c>
      <c r="F141" s="202" t="s">
        <v>181</v>
      </c>
      <c r="G141" s="203" t="s">
        <v>146</v>
      </c>
      <c r="H141" s="204">
        <v>3.3900000000000001</v>
      </c>
      <c r="I141" s="205"/>
      <c r="J141" s="206">
        <f>ROUND(I141*H141,2)</f>
        <v>0</v>
      </c>
      <c r="K141" s="202" t="s">
        <v>1</v>
      </c>
      <c r="L141" s="41"/>
      <c r="M141" s="207" t="s">
        <v>1</v>
      </c>
      <c r="N141" s="208" t="s">
        <v>39</v>
      </c>
      <c r="O141" s="77"/>
      <c r="P141" s="209">
        <f>O141*H141</f>
        <v>0</v>
      </c>
      <c r="Q141" s="209">
        <v>0.0057000000000000002</v>
      </c>
      <c r="R141" s="209">
        <f>Q141*H141</f>
        <v>0.019323</v>
      </c>
      <c r="S141" s="209">
        <v>0</v>
      </c>
      <c r="T141" s="210">
        <f>S141*H141</f>
        <v>0</v>
      </c>
      <c r="AR141" s="15" t="s">
        <v>142</v>
      </c>
      <c r="AT141" s="15" t="s">
        <v>137</v>
      </c>
      <c r="AU141" s="15" t="s">
        <v>78</v>
      </c>
      <c r="AY141" s="15" t="s">
        <v>134</v>
      </c>
      <c r="BE141" s="211">
        <f>IF(N141="základní",J141,0)</f>
        <v>0</v>
      </c>
      <c r="BF141" s="211">
        <f>IF(N141="snížená",J141,0)</f>
        <v>0</v>
      </c>
      <c r="BG141" s="211">
        <f>IF(N141="zákl. přenesená",J141,0)</f>
        <v>0</v>
      </c>
      <c r="BH141" s="211">
        <f>IF(N141="sníž. přenesená",J141,0)</f>
        <v>0</v>
      </c>
      <c r="BI141" s="211">
        <f>IF(N141="nulová",J141,0)</f>
        <v>0</v>
      </c>
      <c r="BJ141" s="15" t="s">
        <v>76</v>
      </c>
      <c r="BK141" s="211">
        <f>ROUND(I141*H141,2)</f>
        <v>0</v>
      </c>
      <c r="BL141" s="15" t="s">
        <v>142</v>
      </c>
      <c r="BM141" s="15" t="s">
        <v>182</v>
      </c>
    </row>
    <row r="142" s="13" customFormat="1">
      <c r="B142" s="235"/>
      <c r="C142" s="236"/>
      <c r="D142" s="214" t="s">
        <v>148</v>
      </c>
      <c r="E142" s="237" t="s">
        <v>1</v>
      </c>
      <c r="F142" s="238" t="s">
        <v>171</v>
      </c>
      <c r="G142" s="236"/>
      <c r="H142" s="237" t="s">
        <v>1</v>
      </c>
      <c r="I142" s="239"/>
      <c r="J142" s="236"/>
      <c r="K142" s="236"/>
      <c r="L142" s="240"/>
      <c r="M142" s="241"/>
      <c r="N142" s="242"/>
      <c r="O142" s="242"/>
      <c r="P142" s="242"/>
      <c r="Q142" s="242"/>
      <c r="R142" s="242"/>
      <c r="S142" s="242"/>
      <c r="T142" s="243"/>
      <c r="AT142" s="244" t="s">
        <v>148</v>
      </c>
      <c r="AU142" s="244" t="s">
        <v>78</v>
      </c>
      <c r="AV142" s="13" t="s">
        <v>76</v>
      </c>
      <c r="AW142" s="13" t="s">
        <v>30</v>
      </c>
      <c r="AX142" s="13" t="s">
        <v>68</v>
      </c>
      <c r="AY142" s="244" t="s">
        <v>134</v>
      </c>
    </row>
    <row r="143" s="11" customFormat="1">
      <c r="B143" s="212"/>
      <c r="C143" s="213"/>
      <c r="D143" s="214" t="s">
        <v>148</v>
      </c>
      <c r="E143" s="215" t="s">
        <v>1</v>
      </c>
      <c r="F143" s="216" t="s">
        <v>172</v>
      </c>
      <c r="G143" s="213"/>
      <c r="H143" s="217">
        <v>0.98999999999999999</v>
      </c>
      <c r="I143" s="218"/>
      <c r="J143" s="213"/>
      <c r="K143" s="213"/>
      <c r="L143" s="219"/>
      <c r="M143" s="220"/>
      <c r="N143" s="221"/>
      <c r="O143" s="221"/>
      <c r="P143" s="221"/>
      <c r="Q143" s="221"/>
      <c r="R143" s="221"/>
      <c r="S143" s="221"/>
      <c r="T143" s="222"/>
      <c r="AT143" s="223" t="s">
        <v>148</v>
      </c>
      <c r="AU143" s="223" t="s">
        <v>78</v>
      </c>
      <c r="AV143" s="11" t="s">
        <v>78</v>
      </c>
      <c r="AW143" s="11" t="s">
        <v>30</v>
      </c>
      <c r="AX143" s="11" t="s">
        <v>68</v>
      </c>
      <c r="AY143" s="223" t="s">
        <v>134</v>
      </c>
    </row>
    <row r="144" s="13" customFormat="1">
      <c r="B144" s="235"/>
      <c r="C144" s="236"/>
      <c r="D144" s="214" t="s">
        <v>148</v>
      </c>
      <c r="E144" s="237" t="s">
        <v>1</v>
      </c>
      <c r="F144" s="238" t="s">
        <v>173</v>
      </c>
      <c r="G144" s="236"/>
      <c r="H144" s="237" t="s">
        <v>1</v>
      </c>
      <c r="I144" s="239"/>
      <c r="J144" s="236"/>
      <c r="K144" s="236"/>
      <c r="L144" s="240"/>
      <c r="M144" s="241"/>
      <c r="N144" s="242"/>
      <c r="O144" s="242"/>
      <c r="P144" s="242"/>
      <c r="Q144" s="242"/>
      <c r="R144" s="242"/>
      <c r="S144" s="242"/>
      <c r="T144" s="243"/>
      <c r="AT144" s="244" t="s">
        <v>148</v>
      </c>
      <c r="AU144" s="244" t="s">
        <v>78</v>
      </c>
      <c r="AV144" s="13" t="s">
        <v>76</v>
      </c>
      <c r="AW144" s="13" t="s">
        <v>30</v>
      </c>
      <c r="AX144" s="13" t="s">
        <v>68</v>
      </c>
      <c r="AY144" s="244" t="s">
        <v>134</v>
      </c>
    </row>
    <row r="145" s="11" customFormat="1">
      <c r="B145" s="212"/>
      <c r="C145" s="213"/>
      <c r="D145" s="214" t="s">
        <v>148</v>
      </c>
      <c r="E145" s="215" t="s">
        <v>1</v>
      </c>
      <c r="F145" s="216" t="s">
        <v>174</v>
      </c>
      <c r="G145" s="213"/>
      <c r="H145" s="217">
        <v>2.3999999999999999</v>
      </c>
      <c r="I145" s="218"/>
      <c r="J145" s="213"/>
      <c r="K145" s="213"/>
      <c r="L145" s="219"/>
      <c r="M145" s="220"/>
      <c r="N145" s="221"/>
      <c r="O145" s="221"/>
      <c r="P145" s="221"/>
      <c r="Q145" s="221"/>
      <c r="R145" s="221"/>
      <c r="S145" s="221"/>
      <c r="T145" s="222"/>
      <c r="AT145" s="223" t="s">
        <v>148</v>
      </c>
      <c r="AU145" s="223" t="s">
        <v>78</v>
      </c>
      <c r="AV145" s="11" t="s">
        <v>78</v>
      </c>
      <c r="AW145" s="11" t="s">
        <v>30</v>
      </c>
      <c r="AX145" s="11" t="s">
        <v>68</v>
      </c>
      <c r="AY145" s="223" t="s">
        <v>134</v>
      </c>
    </row>
    <row r="146" s="12" customFormat="1">
      <c r="B146" s="224"/>
      <c r="C146" s="225"/>
      <c r="D146" s="214" t="s">
        <v>148</v>
      </c>
      <c r="E146" s="226" t="s">
        <v>1</v>
      </c>
      <c r="F146" s="227" t="s">
        <v>150</v>
      </c>
      <c r="G146" s="225"/>
      <c r="H146" s="228">
        <v>3.3900000000000001</v>
      </c>
      <c r="I146" s="229"/>
      <c r="J146" s="225"/>
      <c r="K146" s="225"/>
      <c r="L146" s="230"/>
      <c r="M146" s="231"/>
      <c r="N146" s="232"/>
      <c r="O146" s="232"/>
      <c r="P146" s="232"/>
      <c r="Q146" s="232"/>
      <c r="R146" s="232"/>
      <c r="S146" s="232"/>
      <c r="T146" s="233"/>
      <c r="AT146" s="234" t="s">
        <v>148</v>
      </c>
      <c r="AU146" s="234" t="s">
        <v>78</v>
      </c>
      <c r="AV146" s="12" t="s">
        <v>142</v>
      </c>
      <c r="AW146" s="12" t="s">
        <v>4</v>
      </c>
      <c r="AX146" s="12" t="s">
        <v>76</v>
      </c>
      <c r="AY146" s="234" t="s">
        <v>134</v>
      </c>
    </row>
    <row r="147" s="1" customFormat="1" ht="16.5" customHeight="1">
      <c r="B147" s="36"/>
      <c r="C147" s="200" t="s">
        <v>183</v>
      </c>
      <c r="D147" s="200" t="s">
        <v>137</v>
      </c>
      <c r="E147" s="201" t="s">
        <v>184</v>
      </c>
      <c r="F147" s="202" t="s">
        <v>185</v>
      </c>
      <c r="G147" s="203" t="s">
        <v>146</v>
      </c>
      <c r="H147" s="204">
        <v>27.559999999999999</v>
      </c>
      <c r="I147" s="205"/>
      <c r="J147" s="206">
        <f>ROUND(I147*H147,2)</f>
        <v>0</v>
      </c>
      <c r="K147" s="202" t="s">
        <v>1</v>
      </c>
      <c r="L147" s="41"/>
      <c r="M147" s="207" t="s">
        <v>1</v>
      </c>
      <c r="N147" s="208" t="s">
        <v>39</v>
      </c>
      <c r="O147" s="77"/>
      <c r="P147" s="209">
        <f>O147*H147</f>
        <v>0</v>
      </c>
      <c r="Q147" s="209">
        <v>0.000263</v>
      </c>
      <c r="R147" s="209">
        <f>Q147*H147</f>
        <v>0.0072482799999999993</v>
      </c>
      <c r="S147" s="209">
        <v>0</v>
      </c>
      <c r="T147" s="210">
        <f>S147*H147</f>
        <v>0</v>
      </c>
      <c r="AR147" s="15" t="s">
        <v>142</v>
      </c>
      <c r="AT147" s="15" t="s">
        <v>137</v>
      </c>
      <c r="AU147" s="15" t="s">
        <v>78</v>
      </c>
      <c r="AY147" s="15" t="s">
        <v>134</v>
      </c>
      <c r="BE147" s="211">
        <f>IF(N147="základní",J147,0)</f>
        <v>0</v>
      </c>
      <c r="BF147" s="211">
        <f>IF(N147="snížená",J147,0)</f>
        <v>0</v>
      </c>
      <c r="BG147" s="211">
        <f>IF(N147="zákl. přenesená",J147,0)</f>
        <v>0</v>
      </c>
      <c r="BH147" s="211">
        <f>IF(N147="sníž. přenesená",J147,0)</f>
        <v>0</v>
      </c>
      <c r="BI147" s="211">
        <f>IF(N147="nulová",J147,0)</f>
        <v>0</v>
      </c>
      <c r="BJ147" s="15" t="s">
        <v>76</v>
      </c>
      <c r="BK147" s="211">
        <f>ROUND(I147*H147,2)</f>
        <v>0</v>
      </c>
      <c r="BL147" s="15" t="s">
        <v>142</v>
      </c>
      <c r="BM147" s="15" t="s">
        <v>186</v>
      </c>
    </row>
    <row r="148" s="13" customFormat="1">
      <c r="B148" s="235"/>
      <c r="C148" s="236"/>
      <c r="D148" s="214" t="s">
        <v>148</v>
      </c>
      <c r="E148" s="237" t="s">
        <v>1</v>
      </c>
      <c r="F148" s="238" t="s">
        <v>187</v>
      </c>
      <c r="G148" s="236"/>
      <c r="H148" s="237" t="s">
        <v>1</v>
      </c>
      <c r="I148" s="239"/>
      <c r="J148" s="236"/>
      <c r="K148" s="236"/>
      <c r="L148" s="240"/>
      <c r="M148" s="241"/>
      <c r="N148" s="242"/>
      <c r="O148" s="242"/>
      <c r="P148" s="242"/>
      <c r="Q148" s="242"/>
      <c r="R148" s="242"/>
      <c r="S148" s="242"/>
      <c r="T148" s="243"/>
      <c r="AT148" s="244" t="s">
        <v>148</v>
      </c>
      <c r="AU148" s="244" t="s">
        <v>78</v>
      </c>
      <c r="AV148" s="13" t="s">
        <v>76</v>
      </c>
      <c r="AW148" s="13" t="s">
        <v>30</v>
      </c>
      <c r="AX148" s="13" t="s">
        <v>68</v>
      </c>
      <c r="AY148" s="244" t="s">
        <v>134</v>
      </c>
    </row>
    <row r="149" s="11" customFormat="1">
      <c r="B149" s="212"/>
      <c r="C149" s="213"/>
      <c r="D149" s="214" t="s">
        <v>148</v>
      </c>
      <c r="E149" s="215" t="s">
        <v>1</v>
      </c>
      <c r="F149" s="216" t="s">
        <v>188</v>
      </c>
      <c r="G149" s="213"/>
      <c r="H149" s="217">
        <v>11.699999999999999</v>
      </c>
      <c r="I149" s="218"/>
      <c r="J149" s="213"/>
      <c r="K149" s="213"/>
      <c r="L149" s="219"/>
      <c r="M149" s="220"/>
      <c r="N149" s="221"/>
      <c r="O149" s="221"/>
      <c r="P149" s="221"/>
      <c r="Q149" s="221"/>
      <c r="R149" s="221"/>
      <c r="S149" s="221"/>
      <c r="T149" s="222"/>
      <c r="AT149" s="223" t="s">
        <v>148</v>
      </c>
      <c r="AU149" s="223" t="s">
        <v>78</v>
      </c>
      <c r="AV149" s="11" t="s">
        <v>78</v>
      </c>
      <c r="AW149" s="11" t="s">
        <v>30</v>
      </c>
      <c r="AX149" s="11" t="s">
        <v>68</v>
      </c>
      <c r="AY149" s="223" t="s">
        <v>134</v>
      </c>
    </row>
    <row r="150" s="13" customFormat="1">
      <c r="B150" s="235"/>
      <c r="C150" s="236"/>
      <c r="D150" s="214" t="s">
        <v>148</v>
      </c>
      <c r="E150" s="237" t="s">
        <v>1</v>
      </c>
      <c r="F150" s="238" t="s">
        <v>189</v>
      </c>
      <c r="G150" s="236"/>
      <c r="H150" s="237" t="s">
        <v>1</v>
      </c>
      <c r="I150" s="239"/>
      <c r="J150" s="236"/>
      <c r="K150" s="236"/>
      <c r="L150" s="240"/>
      <c r="M150" s="241"/>
      <c r="N150" s="242"/>
      <c r="O150" s="242"/>
      <c r="P150" s="242"/>
      <c r="Q150" s="242"/>
      <c r="R150" s="242"/>
      <c r="S150" s="242"/>
      <c r="T150" s="243"/>
      <c r="AT150" s="244" t="s">
        <v>148</v>
      </c>
      <c r="AU150" s="244" t="s">
        <v>78</v>
      </c>
      <c r="AV150" s="13" t="s">
        <v>76</v>
      </c>
      <c r="AW150" s="13" t="s">
        <v>30</v>
      </c>
      <c r="AX150" s="13" t="s">
        <v>68</v>
      </c>
      <c r="AY150" s="244" t="s">
        <v>134</v>
      </c>
    </row>
    <row r="151" s="11" customFormat="1">
      <c r="B151" s="212"/>
      <c r="C151" s="213"/>
      <c r="D151" s="214" t="s">
        <v>148</v>
      </c>
      <c r="E151" s="215" t="s">
        <v>1</v>
      </c>
      <c r="F151" s="216" t="s">
        <v>190</v>
      </c>
      <c r="G151" s="213"/>
      <c r="H151" s="217">
        <v>15.859999999999999</v>
      </c>
      <c r="I151" s="218"/>
      <c r="J151" s="213"/>
      <c r="K151" s="213"/>
      <c r="L151" s="219"/>
      <c r="M151" s="220"/>
      <c r="N151" s="221"/>
      <c r="O151" s="221"/>
      <c r="P151" s="221"/>
      <c r="Q151" s="221"/>
      <c r="R151" s="221"/>
      <c r="S151" s="221"/>
      <c r="T151" s="222"/>
      <c r="AT151" s="223" t="s">
        <v>148</v>
      </c>
      <c r="AU151" s="223" t="s">
        <v>78</v>
      </c>
      <c r="AV151" s="11" t="s">
        <v>78</v>
      </c>
      <c r="AW151" s="11" t="s">
        <v>30</v>
      </c>
      <c r="AX151" s="11" t="s">
        <v>68</v>
      </c>
      <c r="AY151" s="223" t="s">
        <v>134</v>
      </c>
    </row>
    <row r="152" s="12" customFormat="1">
      <c r="B152" s="224"/>
      <c r="C152" s="225"/>
      <c r="D152" s="214" t="s">
        <v>148</v>
      </c>
      <c r="E152" s="226" t="s">
        <v>1</v>
      </c>
      <c r="F152" s="227" t="s">
        <v>150</v>
      </c>
      <c r="G152" s="225"/>
      <c r="H152" s="228">
        <v>27.559999999999999</v>
      </c>
      <c r="I152" s="229"/>
      <c r="J152" s="225"/>
      <c r="K152" s="225"/>
      <c r="L152" s="230"/>
      <c r="M152" s="231"/>
      <c r="N152" s="232"/>
      <c r="O152" s="232"/>
      <c r="P152" s="232"/>
      <c r="Q152" s="232"/>
      <c r="R152" s="232"/>
      <c r="S152" s="232"/>
      <c r="T152" s="233"/>
      <c r="AT152" s="234" t="s">
        <v>148</v>
      </c>
      <c r="AU152" s="234" t="s">
        <v>78</v>
      </c>
      <c r="AV152" s="12" t="s">
        <v>142</v>
      </c>
      <c r="AW152" s="12" t="s">
        <v>4</v>
      </c>
      <c r="AX152" s="12" t="s">
        <v>76</v>
      </c>
      <c r="AY152" s="234" t="s">
        <v>134</v>
      </c>
    </row>
    <row r="153" s="1" customFormat="1" ht="16.5" customHeight="1">
      <c r="B153" s="36"/>
      <c r="C153" s="200" t="s">
        <v>191</v>
      </c>
      <c r="D153" s="200" t="s">
        <v>137</v>
      </c>
      <c r="E153" s="201" t="s">
        <v>192</v>
      </c>
      <c r="F153" s="202" t="s">
        <v>193</v>
      </c>
      <c r="G153" s="203" t="s">
        <v>146</v>
      </c>
      <c r="H153" s="204">
        <v>27.559999999999999</v>
      </c>
      <c r="I153" s="205"/>
      <c r="J153" s="206">
        <f>ROUND(I153*H153,2)</f>
        <v>0</v>
      </c>
      <c r="K153" s="202" t="s">
        <v>1</v>
      </c>
      <c r="L153" s="41"/>
      <c r="M153" s="207" t="s">
        <v>1</v>
      </c>
      <c r="N153" s="208" t="s">
        <v>39</v>
      </c>
      <c r="O153" s="77"/>
      <c r="P153" s="209">
        <f>O153*H153</f>
        <v>0</v>
      </c>
      <c r="Q153" s="209">
        <v>0.0043839999999999999</v>
      </c>
      <c r="R153" s="209">
        <f>Q153*H153</f>
        <v>0.12082303999999999</v>
      </c>
      <c r="S153" s="209">
        <v>0</v>
      </c>
      <c r="T153" s="210">
        <f>S153*H153</f>
        <v>0</v>
      </c>
      <c r="AR153" s="15" t="s">
        <v>142</v>
      </c>
      <c r="AT153" s="15" t="s">
        <v>137</v>
      </c>
      <c r="AU153" s="15" t="s">
        <v>78</v>
      </c>
      <c r="AY153" s="15" t="s">
        <v>134</v>
      </c>
      <c r="BE153" s="211">
        <f>IF(N153="základní",J153,0)</f>
        <v>0</v>
      </c>
      <c r="BF153" s="211">
        <f>IF(N153="snížená",J153,0)</f>
        <v>0</v>
      </c>
      <c r="BG153" s="211">
        <f>IF(N153="zákl. přenesená",J153,0)</f>
        <v>0</v>
      </c>
      <c r="BH153" s="211">
        <f>IF(N153="sníž. přenesená",J153,0)</f>
        <v>0</v>
      </c>
      <c r="BI153" s="211">
        <f>IF(N153="nulová",J153,0)</f>
        <v>0</v>
      </c>
      <c r="BJ153" s="15" t="s">
        <v>76</v>
      </c>
      <c r="BK153" s="211">
        <f>ROUND(I153*H153,2)</f>
        <v>0</v>
      </c>
      <c r="BL153" s="15" t="s">
        <v>142</v>
      </c>
      <c r="BM153" s="15" t="s">
        <v>194</v>
      </c>
    </row>
    <row r="154" s="13" customFormat="1">
      <c r="B154" s="235"/>
      <c r="C154" s="236"/>
      <c r="D154" s="214" t="s">
        <v>148</v>
      </c>
      <c r="E154" s="237" t="s">
        <v>1</v>
      </c>
      <c r="F154" s="238" t="s">
        <v>187</v>
      </c>
      <c r="G154" s="236"/>
      <c r="H154" s="237" t="s">
        <v>1</v>
      </c>
      <c r="I154" s="239"/>
      <c r="J154" s="236"/>
      <c r="K154" s="236"/>
      <c r="L154" s="240"/>
      <c r="M154" s="241"/>
      <c r="N154" s="242"/>
      <c r="O154" s="242"/>
      <c r="P154" s="242"/>
      <c r="Q154" s="242"/>
      <c r="R154" s="242"/>
      <c r="S154" s="242"/>
      <c r="T154" s="243"/>
      <c r="AT154" s="244" t="s">
        <v>148</v>
      </c>
      <c r="AU154" s="244" t="s">
        <v>78</v>
      </c>
      <c r="AV154" s="13" t="s">
        <v>76</v>
      </c>
      <c r="AW154" s="13" t="s">
        <v>30</v>
      </c>
      <c r="AX154" s="13" t="s">
        <v>68</v>
      </c>
      <c r="AY154" s="244" t="s">
        <v>134</v>
      </c>
    </row>
    <row r="155" s="11" customFormat="1">
      <c r="B155" s="212"/>
      <c r="C155" s="213"/>
      <c r="D155" s="214" t="s">
        <v>148</v>
      </c>
      <c r="E155" s="215" t="s">
        <v>1</v>
      </c>
      <c r="F155" s="216" t="s">
        <v>188</v>
      </c>
      <c r="G155" s="213"/>
      <c r="H155" s="217">
        <v>11.699999999999999</v>
      </c>
      <c r="I155" s="218"/>
      <c r="J155" s="213"/>
      <c r="K155" s="213"/>
      <c r="L155" s="219"/>
      <c r="M155" s="220"/>
      <c r="N155" s="221"/>
      <c r="O155" s="221"/>
      <c r="P155" s="221"/>
      <c r="Q155" s="221"/>
      <c r="R155" s="221"/>
      <c r="S155" s="221"/>
      <c r="T155" s="222"/>
      <c r="AT155" s="223" t="s">
        <v>148</v>
      </c>
      <c r="AU155" s="223" t="s">
        <v>78</v>
      </c>
      <c r="AV155" s="11" t="s">
        <v>78</v>
      </c>
      <c r="AW155" s="11" t="s">
        <v>30</v>
      </c>
      <c r="AX155" s="11" t="s">
        <v>68</v>
      </c>
      <c r="AY155" s="223" t="s">
        <v>134</v>
      </c>
    </row>
    <row r="156" s="13" customFormat="1">
      <c r="B156" s="235"/>
      <c r="C156" s="236"/>
      <c r="D156" s="214" t="s">
        <v>148</v>
      </c>
      <c r="E156" s="237" t="s">
        <v>1</v>
      </c>
      <c r="F156" s="238" t="s">
        <v>189</v>
      </c>
      <c r="G156" s="236"/>
      <c r="H156" s="237" t="s">
        <v>1</v>
      </c>
      <c r="I156" s="239"/>
      <c r="J156" s="236"/>
      <c r="K156" s="236"/>
      <c r="L156" s="240"/>
      <c r="M156" s="241"/>
      <c r="N156" s="242"/>
      <c r="O156" s="242"/>
      <c r="P156" s="242"/>
      <c r="Q156" s="242"/>
      <c r="R156" s="242"/>
      <c r="S156" s="242"/>
      <c r="T156" s="243"/>
      <c r="AT156" s="244" t="s">
        <v>148</v>
      </c>
      <c r="AU156" s="244" t="s">
        <v>78</v>
      </c>
      <c r="AV156" s="13" t="s">
        <v>76</v>
      </c>
      <c r="AW156" s="13" t="s">
        <v>30</v>
      </c>
      <c r="AX156" s="13" t="s">
        <v>68</v>
      </c>
      <c r="AY156" s="244" t="s">
        <v>134</v>
      </c>
    </row>
    <row r="157" s="11" customFormat="1">
      <c r="B157" s="212"/>
      <c r="C157" s="213"/>
      <c r="D157" s="214" t="s">
        <v>148</v>
      </c>
      <c r="E157" s="215" t="s">
        <v>1</v>
      </c>
      <c r="F157" s="216" t="s">
        <v>190</v>
      </c>
      <c r="G157" s="213"/>
      <c r="H157" s="217">
        <v>15.859999999999999</v>
      </c>
      <c r="I157" s="218"/>
      <c r="J157" s="213"/>
      <c r="K157" s="213"/>
      <c r="L157" s="219"/>
      <c r="M157" s="220"/>
      <c r="N157" s="221"/>
      <c r="O157" s="221"/>
      <c r="P157" s="221"/>
      <c r="Q157" s="221"/>
      <c r="R157" s="221"/>
      <c r="S157" s="221"/>
      <c r="T157" s="222"/>
      <c r="AT157" s="223" t="s">
        <v>148</v>
      </c>
      <c r="AU157" s="223" t="s">
        <v>78</v>
      </c>
      <c r="AV157" s="11" t="s">
        <v>78</v>
      </c>
      <c r="AW157" s="11" t="s">
        <v>30</v>
      </c>
      <c r="AX157" s="11" t="s">
        <v>68</v>
      </c>
      <c r="AY157" s="223" t="s">
        <v>134</v>
      </c>
    </row>
    <row r="158" s="12" customFormat="1">
      <c r="B158" s="224"/>
      <c r="C158" s="225"/>
      <c r="D158" s="214" t="s">
        <v>148</v>
      </c>
      <c r="E158" s="226" t="s">
        <v>1</v>
      </c>
      <c r="F158" s="227" t="s">
        <v>150</v>
      </c>
      <c r="G158" s="225"/>
      <c r="H158" s="228">
        <v>27.559999999999999</v>
      </c>
      <c r="I158" s="229"/>
      <c r="J158" s="225"/>
      <c r="K158" s="225"/>
      <c r="L158" s="230"/>
      <c r="M158" s="231"/>
      <c r="N158" s="232"/>
      <c r="O158" s="232"/>
      <c r="P158" s="232"/>
      <c r="Q158" s="232"/>
      <c r="R158" s="232"/>
      <c r="S158" s="232"/>
      <c r="T158" s="233"/>
      <c r="AT158" s="234" t="s">
        <v>148</v>
      </c>
      <c r="AU158" s="234" t="s">
        <v>78</v>
      </c>
      <c r="AV158" s="12" t="s">
        <v>142</v>
      </c>
      <c r="AW158" s="12" t="s">
        <v>4</v>
      </c>
      <c r="AX158" s="12" t="s">
        <v>76</v>
      </c>
      <c r="AY158" s="234" t="s">
        <v>134</v>
      </c>
    </row>
    <row r="159" s="1" customFormat="1" ht="16.5" customHeight="1">
      <c r="B159" s="36"/>
      <c r="C159" s="200" t="s">
        <v>195</v>
      </c>
      <c r="D159" s="200" t="s">
        <v>137</v>
      </c>
      <c r="E159" s="201" t="s">
        <v>196</v>
      </c>
      <c r="F159" s="202" t="s">
        <v>197</v>
      </c>
      <c r="G159" s="203" t="s">
        <v>146</v>
      </c>
      <c r="H159" s="204">
        <v>10.44</v>
      </c>
      <c r="I159" s="205"/>
      <c r="J159" s="206">
        <f>ROUND(I159*H159,2)</f>
        <v>0</v>
      </c>
      <c r="K159" s="202" t="s">
        <v>1</v>
      </c>
      <c r="L159" s="41"/>
      <c r="M159" s="207" t="s">
        <v>1</v>
      </c>
      <c r="N159" s="208" t="s">
        <v>39</v>
      </c>
      <c r="O159" s="77"/>
      <c r="P159" s="209">
        <f>O159*H159</f>
        <v>0</v>
      </c>
      <c r="Q159" s="209">
        <v>0.0030000000000000001</v>
      </c>
      <c r="R159" s="209">
        <f>Q159*H159</f>
        <v>0.031320000000000001</v>
      </c>
      <c r="S159" s="209">
        <v>0</v>
      </c>
      <c r="T159" s="210">
        <f>S159*H159</f>
        <v>0</v>
      </c>
      <c r="AR159" s="15" t="s">
        <v>142</v>
      </c>
      <c r="AT159" s="15" t="s">
        <v>137</v>
      </c>
      <c r="AU159" s="15" t="s">
        <v>78</v>
      </c>
      <c r="AY159" s="15" t="s">
        <v>134</v>
      </c>
      <c r="BE159" s="211">
        <f>IF(N159="základní",J159,0)</f>
        <v>0</v>
      </c>
      <c r="BF159" s="211">
        <f>IF(N159="snížená",J159,0)</f>
        <v>0</v>
      </c>
      <c r="BG159" s="211">
        <f>IF(N159="zákl. přenesená",J159,0)</f>
        <v>0</v>
      </c>
      <c r="BH159" s="211">
        <f>IF(N159="sníž. přenesená",J159,0)</f>
        <v>0</v>
      </c>
      <c r="BI159" s="211">
        <f>IF(N159="nulová",J159,0)</f>
        <v>0</v>
      </c>
      <c r="BJ159" s="15" t="s">
        <v>76</v>
      </c>
      <c r="BK159" s="211">
        <f>ROUND(I159*H159,2)</f>
        <v>0</v>
      </c>
      <c r="BL159" s="15" t="s">
        <v>142</v>
      </c>
      <c r="BM159" s="15" t="s">
        <v>198</v>
      </c>
    </row>
    <row r="160" s="13" customFormat="1">
      <c r="B160" s="235"/>
      <c r="C160" s="236"/>
      <c r="D160" s="214" t="s">
        <v>148</v>
      </c>
      <c r="E160" s="237" t="s">
        <v>1</v>
      </c>
      <c r="F160" s="238" t="s">
        <v>187</v>
      </c>
      <c r="G160" s="236"/>
      <c r="H160" s="237" t="s">
        <v>1</v>
      </c>
      <c r="I160" s="239"/>
      <c r="J160" s="236"/>
      <c r="K160" s="236"/>
      <c r="L160" s="240"/>
      <c r="M160" s="241"/>
      <c r="N160" s="242"/>
      <c r="O160" s="242"/>
      <c r="P160" s="242"/>
      <c r="Q160" s="242"/>
      <c r="R160" s="242"/>
      <c r="S160" s="242"/>
      <c r="T160" s="243"/>
      <c r="AT160" s="244" t="s">
        <v>148</v>
      </c>
      <c r="AU160" s="244" t="s">
        <v>78</v>
      </c>
      <c r="AV160" s="13" t="s">
        <v>76</v>
      </c>
      <c r="AW160" s="13" t="s">
        <v>30</v>
      </c>
      <c r="AX160" s="13" t="s">
        <v>68</v>
      </c>
      <c r="AY160" s="244" t="s">
        <v>134</v>
      </c>
    </row>
    <row r="161" s="11" customFormat="1">
      <c r="B161" s="212"/>
      <c r="C161" s="213"/>
      <c r="D161" s="214" t="s">
        <v>148</v>
      </c>
      <c r="E161" s="215" t="s">
        <v>1</v>
      </c>
      <c r="F161" s="216" t="s">
        <v>199</v>
      </c>
      <c r="G161" s="213"/>
      <c r="H161" s="217">
        <v>16.18</v>
      </c>
      <c r="I161" s="218"/>
      <c r="J161" s="213"/>
      <c r="K161" s="213"/>
      <c r="L161" s="219"/>
      <c r="M161" s="220"/>
      <c r="N161" s="221"/>
      <c r="O161" s="221"/>
      <c r="P161" s="221"/>
      <c r="Q161" s="221"/>
      <c r="R161" s="221"/>
      <c r="S161" s="221"/>
      <c r="T161" s="222"/>
      <c r="AT161" s="223" t="s">
        <v>148</v>
      </c>
      <c r="AU161" s="223" t="s">
        <v>78</v>
      </c>
      <c r="AV161" s="11" t="s">
        <v>78</v>
      </c>
      <c r="AW161" s="11" t="s">
        <v>30</v>
      </c>
      <c r="AX161" s="11" t="s">
        <v>68</v>
      </c>
      <c r="AY161" s="223" t="s">
        <v>134</v>
      </c>
    </row>
    <row r="162" s="13" customFormat="1">
      <c r="B162" s="235"/>
      <c r="C162" s="236"/>
      <c r="D162" s="214" t="s">
        <v>148</v>
      </c>
      <c r="E162" s="237" t="s">
        <v>1</v>
      </c>
      <c r="F162" s="238" t="s">
        <v>189</v>
      </c>
      <c r="G162" s="236"/>
      <c r="H162" s="237" t="s">
        <v>1</v>
      </c>
      <c r="I162" s="239"/>
      <c r="J162" s="236"/>
      <c r="K162" s="236"/>
      <c r="L162" s="240"/>
      <c r="M162" s="241"/>
      <c r="N162" s="242"/>
      <c r="O162" s="242"/>
      <c r="P162" s="242"/>
      <c r="Q162" s="242"/>
      <c r="R162" s="242"/>
      <c r="S162" s="242"/>
      <c r="T162" s="243"/>
      <c r="AT162" s="244" t="s">
        <v>148</v>
      </c>
      <c r="AU162" s="244" t="s">
        <v>78</v>
      </c>
      <c r="AV162" s="13" t="s">
        <v>76</v>
      </c>
      <c r="AW162" s="13" t="s">
        <v>30</v>
      </c>
      <c r="AX162" s="13" t="s">
        <v>68</v>
      </c>
      <c r="AY162" s="244" t="s">
        <v>134</v>
      </c>
    </row>
    <row r="163" s="11" customFormat="1">
      <c r="B163" s="212"/>
      <c r="C163" s="213"/>
      <c r="D163" s="214" t="s">
        <v>148</v>
      </c>
      <c r="E163" s="215" t="s">
        <v>1</v>
      </c>
      <c r="F163" s="216" t="s">
        <v>190</v>
      </c>
      <c r="G163" s="213"/>
      <c r="H163" s="217">
        <v>15.859999999999999</v>
      </c>
      <c r="I163" s="218"/>
      <c r="J163" s="213"/>
      <c r="K163" s="213"/>
      <c r="L163" s="219"/>
      <c r="M163" s="220"/>
      <c r="N163" s="221"/>
      <c r="O163" s="221"/>
      <c r="P163" s="221"/>
      <c r="Q163" s="221"/>
      <c r="R163" s="221"/>
      <c r="S163" s="221"/>
      <c r="T163" s="222"/>
      <c r="AT163" s="223" t="s">
        <v>148</v>
      </c>
      <c r="AU163" s="223" t="s">
        <v>78</v>
      </c>
      <c r="AV163" s="11" t="s">
        <v>78</v>
      </c>
      <c r="AW163" s="11" t="s">
        <v>30</v>
      </c>
      <c r="AX163" s="11" t="s">
        <v>68</v>
      </c>
      <c r="AY163" s="223" t="s">
        <v>134</v>
      </c>
    </row>
    <row r="164" s="13" customFormat="1">
      <c r="B164" s="235"/>
      <c r="C164" s="236"/>
      <c r="D164" s="214" t="s">
        <v>148</v>
      </c>
      <c r="E164" s="237" t="s">
        <v>1</v>
      </c>
      <c r="F164" s="238" t="s">
        <v>200</v>
      </c>
      <c r="G164" s="236"/>
      <c r="H164" s="237" t="s">
        <v>1</v>
      </c>
      <c r="I164" s="239"/>
      <c r="J164" s="236"/>
      <c r="K164" s="236"/>
      <c r="L164" s="240"/>
      <c r="M164" s="241"/>
      <c r="N164" s="242"/>
      <c r="O164" s="242"/>
      <c r="P164" s="242"/>
      <c r="Q164" s="242"/>
      <c r="R164" s="242"/>
      <c r="S164" s="242"/>
      <c r="T164" s="243"/>
      <c r="AT164" s="244" t="s">
        <v>148</v>
      </c>
      <c r="AU164" s="244" t="s">
        <v>78</v>
      </c>
      <c r="AV164" s="13" t="s">
        <v>76</v>
      </c>
      <c r="AW164" s="13" t="s">
        <v>30</v>
      </c>
      <c r="AX164" s="13" t="s">
        <v>68</v>
      </c>
      <c r="AY164" s="244" t="s">
        <v>134</v>
      </c>
    </row>
    <row r="165" s="11" customFormat="1">
      <c r="B165" s="212"/>
      <c r="C165" s="213"/>
      <c r="D165" s="214" t="s">
        <v>148</v>
      </c>
      <c r="E165" s="215" t="s">
        <v>1</v>
      </c>
      <c r="F165" s="216" t="s">
        <v>201</v>
      </c>
      <c r="G165" s="213"/>
      <c r="H165" s="217">
        <v>-7.5999999999999996</v>
      </c>
      <c r="I165" s="218"/>
      <c r="J165" s="213"/>
      <c r="K165" s="213"/>
      <c r="L165" s="219"/>
      <c r="M165" s="220"/>
      <c r="N165" s="221"/>
      <c r="O165" s="221"/>
      <c r="P165" s="221"/>
      <c r="Q165" s="221"/>
      <c r="R165" s="221"/>
      <c r="S165" s="221"/>
      <c r="T165" s="222"/>
      <c r="AT165" s="223" t="s">
        <v>148</v>
      </c>
      <c r="AU165" s="223" t="s">
        <v>78</v>
      </c>
      <c r="AV165" s="11" t="s">
        <v>78</v>
      </c>
      <c r="AW165" s="11" t="s">
        <v>30</v>
      </c>
      <c r="AX165" s="11" t="s">
        <v>68</v>
      </c>
      <c r="AY165" s="223" t="s">
        <v>134</v>
      </c>
    </row>
    <row r="166" s="11" customFormat="1">
      <c r="B166" s="212"/>
      <c r="C166" s="213"/>
      <c r="D166" s="214" t="s">
        <v>148</v>
      </c>
      <c r="E166" s="215" t="s">
        <v>1</v>
      </c>
      <c r="F166" s="216" t="s">
        <v>202</v>
      </c>
      <c r="G166" s="213"/>
      <c r="H166" s="217">
        <v>-14</v>
      </c>
      <c r="I166" s="218"/>
      <c r="J166" s="213"/>
      <c r="K166" s="213"/>
      <c r="L166" s="219"/>
      <c r="M166" s="220"/>
      <c r="N166" s="221"/>
      <c r="O166" s="221"/>
      <c r="P166" s="221"/>
      <c r="Q166" s="221"/>
      <c r="R166" s="221"/>
      <c r="S166" s="221"/>
      <c r="T166" s="222"/>
      <c r="AT166" s="223" t="s">
        <v>148</v>
      </c>
      <c r="AU166" s="223" t="s">
        <v>78</v>
      </c>
      <c r="AV166" s="11" t="s">
        <v>78</v>
      </c>
      <c r="AW166" s="11" t="s">
        <v>30</v>
      </c>
      <c r="AX166" s="11" t="s">
        <v>68</v>
      </c>
      <c r="AY166" s="223" t="s">
        <v>134</v>
      </c>
    </row>
    <row r="167" s="12" customFormat="1">
      <c r="B167" s="224"/>
      <c r="C167" s="225"/>
      <c r="D167" s="214" t="s">
        <v>148</v>
      </c>
      <c r="E167" s="226" t="s">
        <v>1</v>
      </c>
      <c r="F167" s="227" t="s">
        <v>150</v>
      </c>
      <c r="G167" s="225"/>
      <c r="H167" s="228">
        <v>10.44</v>
      </c>
      <c r="I167" s="229"/>
      <c r="J167" s="225"/>
      <c r="K167" s="225"/>
      <c r="L167" s="230"/>
      <c r="M167" s="231"/>
      <c r="N167" s="232"/>
      <c r="O167" s="232"/>
      <c r="P167" s="232"/>
      <c r="Q167" s="232"/>
      <c r="R167" s="232"/>
      <c r="S167" s="232"/>
      <c r="T167" s="233"/>
      <c r="AT167" s="234" t="s">
        <v>148</v>
      </c>
      <c r="AU167" s="234" t="s">
        <v>78</v>
      </c>
      <c r="AV167" s="12" t="s">
        <v>142</v>
      </c>
      <c r="AW167" s="12" t="s">
        <v>4</v>
      </c>
      <c r="AX167" s="12" t="s">
        <v>76</v>
      </c>
      <c r="AY167" s="234" t="s">
        <v>134</v>
      </c>
    </row>
    <row r="168" s="1" customFormat="1" ht="16.5" customHeight="1">
      <c r="B168" s="36"/>
      <c r="C168" s="200" t="s">
        <v>203</v>
      </c>
      <c r="D168" s="200" t="s">
        <v>137</v>
      </c>
      <c r="E168" s="201" t="s">
        <v>204</v>
      </c>
      <c r="F168" s="202" t="s">
        <v>205</v>
      </c>
      <c r="G168" s="203" t="s">
        <v>146</v>
      </c>
      <c r="H168" s="204">
        <v>27.559999999999999</v>
      </c>
      <c r="I168" s="205"/>
      <c r="J168" s="206">
        <f>ROUND(I168*H168,2)</f>
        <v>0</v>
      </c>
      <c r="K168" s="202" t="s">
        <v>1</v>
      </c>
      <c r="L168" s="41"/>
      <c r="M168" s="207" t="s">
        <v>1</v>
      </c>
      <c r="N168" s="208" t="s">
        <v>39</v>
      </c>
      <c r="O168" s="77"/>
      <c r="P168" s="209">
        <f>O168*H168</f>
        <v>0</v>
      </c>
      <c r="Q168" s="209">
        <v>0.015400000000000001</v>
      </c>
      <c r="R168" s="209">
        <f>Q168*H168</f>
        <v>0.42442399999999997</v>
      </c>
      <c r="S168" s="209">
        <v>0</v>
      </c>
      <c r="T168" s="210">
        <f>S168*H168</f>
        <v>0</v>
      </c>
      <c r="AR168" s="15" t="s">
        <v>142</v>
      </c>
      <c r="AT168" s="15" t="s">
        <v>137</v>
      </c>
      <c r="AU168" s="15" t="s">
        <v>78</v>
      </c>
      <c r="AY168" s="15" t="s">
        <v>134</v>
      </c>
      <c r="BE168" s="211">
        <f>IF(N168="základní",J168,0)</f>
        <v>0</v>
      </c>
      <c r="BF168" s="211">
        <f>IF(N168="snížená",J168,0)</f>
        <v>0</v>
      </c>
      <c r="BG168" s="211">
        <f>IF(N168="zákl. přenesená",J168,0)</f>
        <v>0</v>
      </c>
      <c r="BH168" s="211">
        <f>IF(N168="sníž. přenesená",J168,0)</f>
        <v>0</v>
      </c>
      <c r="BI168" s="211">
        <f>IF(N168="nulová",J168,0)</f>
        <v>0</v>
      </c>
      <c r="BJ168" s="15" t="s">
        <v>76</v>
      </c>
      <c r="BK168" s="211">
        <f>ROUND(I168*H168,2)</f>
        <v>0</v>
      </c>
      <c r="BL168" s="15" t="s">
        <v>142</v>
      </c>
      <c r="BM168" s="15" t="s">
        <v>206</v>
      </c>
    </row>
    <row r="169" s="13" customFormat="1">
      <c r="B169" s="235"/>
      <c r="C169" s="236"/>
      <c r="D169" s="214" t="s">
        <v>148</v>
      </c>
      <c r="E169" s="237" t="s">
        <v>1</v>
      </c>
      <c r="F169" s="238" t="s">
        <v>187</v>
      </c>
      <c r="G169" s="236"/>
      <c r="H169" s="237" t="s">
        <v>1</v>
      </c>
      <c r="I169" s="239"/>
      <c r="J169" s="236"/>
      <c r="K169" s="236"/>
      <c r="L169" s="240"/>
      <c r="M169" s="241"/>
      <c r="N169" s="242"/>
      <c r="O169" s="242"/>
      <c r="P169" s="242"/>
      <c r="Q169" s="242"/>
      <c r="R169" s="242"/>
      <c r="S169" s="242"/>
      <c r="T169" s="243"/>
      <c r="AT169" s="244" t="s">
        <v>148</v>
      </c>
      <c r="AU169" s="244" t="s">
        <v>78</v>
      </c>
      <c r="AV169" s="13" t="s">
        <v>76</v>
      </c>
      <c r="AW169" s="13" t="s">
        <v>30</v>
      </c>
      <c r="AX169" s="13" t="s">
        <v>68</v>
      </c>
      <c r="AY169" s="244" t="s">
        <v>134</v>
      </c>
    </row>
    <row r="170" s="11" customFormat="1">
      <c r="B170" s="212"/>
      <c r="C170" s="213"/>
      <c r="D170" s="214" t="s">
        <v>148</v>
      </c>
      <c r="E170" s="215" t="s">
        <v>1</v>
      </c>
      <c r="F170" s="216" t="s">
        <v>188</v>
      </c>
      <c r="G170" s="213"/>
      <c r="H170" s="217">
        <v>11.699999999999999</v>
      </c>
      <c r="I170" s="218"/>
      <c r="J170" s="213"/>
      <c r="K170" s="213"/>
      <c r="L170" s="219"/>
      <c r="M170" s="220"/>
      <c r="N170" s="221"/>
      <c r="O170" s="221"/>
      <c r="P170" s="221"/>
      <c r="Q170" s="221"/>
      <c r="R170" s="221"/>
      <c r="S170" s="221"/>
      <c r="T170" s="222"/>
      <c r="AT170" s="223" t="s">
        <v>148</v>
      </c>
      <c r="AU170" s="223" t="s">
        <v>78</v>
      </c>
      <c r="AV170" s="11" t="s">
        <v>78</v>
      </c>
      <c r="AW170" s="11" t="s">
        <v>30</v>
      </c>
      <c r="AX170" s="11" t="s">
        <v>68</v>
      </c>
      <c r="AY170" s="223" t="s">
        <v>134</v>
      </c>
    </row>
    <row r="171" s="13" customFormat="1">
      <c r="B171" s="235"/>
      <c r="C171" s="236"/>
      <c r="D171" s="214" t="s">
        <v>148</v>
      </c>
      <c r="E171" s="237" t="s">
        <v>1</v>
      </c>
      <c r="F171" s="238" t="s">
        <v>189</v>
      </c>
      <c r="G171" s="236"/>
      <c r="H171" s="237" t="s">
        <v>1</v>
      </c>
      <c r="I171" s="239"/>
      <c r="J171" s="236"/>
      <c r="K171" s="236"/>
      <c r="L171" s="240"/>
      <c r="M171" s="241"/>
      <c r="N171" s="242"/>
      <c r="O171" s="242"/>
      <c r="P171" s="242"/>
      <c r="Q171" s="242"/>
      <c r="R171" s="242"/>
      <c r="S171" s="242"/>
      <c r="T171" s="243"/>
      <c r="AT171" s="244" t="s">
        <v>148</v>
      </c>
      <c r="AU171" s="244" t="s">
        <v>78</v>
      </c>
      <c r="AV171" s="13" t="s">
        <v>76</v>
      </c>
      <c r="AW171" s="13" t="s">
        <v>30</v>
      </c>
      <c r="AX171" s="13" t="s">
        <v>68</v>
      </c>
      <c r="AY171" s="244" t="s">
        <v>134</v>
      </c>
    </row>
    <row r="172" s="11" customFormat="1">
      <c r="B172" s="212"/>
      <c r="C172" s="213"/>
      <c r="D172" s="214" t="s">
        <v>148</v>
      </c>
      <c r="E172" s="215" t="s">
        <v>1</v>
      </c>
      <c r="F172" s="216" t="s">
        <v>190</v>
      </c>
      <c r="G172" s="213"/>
      <c r="H172" s="217">
        <v>15.859999999999999</v>
      </c>
      <c r="I172" s="218"/>
      <c r="J172" s="213"/>
      <c r="K172" s="213"/>
      <c r="L172" s="219"/>
      <c r="M172" s="220"/>
      <c r="N172" s="221"/>
      <c r="O172" s="221"/>
      <c r="P172" s="221"/>
      <c r="Q172" s="221"/>
      <c r="R172" s="221"/>
      <c r="S172" s="221"/>
      <c r="T172" s="222"/>
      <c r="AT172" s="223" t="s">
        <v>148</v>
      </c>
      <c r="AU172" s="223" t="s">
        <v>78</v>
      </c>
      <c r="AV172" s="11" t="s">
        <v>78</v>
      </c>
      <c r="AW172" s="11" t="s">
        <v>30</v>
      </c>
      <c r="AX172" s="11" t="s">
        <v>68</v>
      </c>
      <c r="AY172" s="223" t="s">
        <v>134</v>
      </c>
    </row>
    <row r="173" s="12" customFormat="1">
      <c r="B173" s="224"/>
      <c r="C173" s="225"/>
      <c r="D173" s="214" t="s">
        <v>148</v>
      </c>
      <c r="E173" s="226" t="s">
        <v>1</v>
      </c>
      <c r="F173" s="227" t="s">
        <v>150</v>
      </c>
      <c r="G173" s="225"/>
      <c r="H173" s="228">
        <v>27.559999999999999</v>
      </c>
      <c r="I173" s="229"/>
      <c r="J173" s="225"/>
      <c r="K173" s="225"/>
      <c r="L173" s="230"/>
      <c r="M173" s="231"/>
      <c r="N173" s="232"/>
      <c r="O173" s="232"/>
      <c r="P173" s="232"/>
      <c r="Q173" s="232"/>
      <c r="R173" s="232"/>
      <c r="S173" s="232"/>
      <c r="T173" s="233"/>
      <c r="AT173" s="234" t="s">
        <v>148</v>
      </c>
      <c r="AU173" s="234" t="s">
        <v>78</v>
      </c>
      <c r="AV173" s="12" t="s">
        <v>142</v>
      </c>
      <c r="AW173" s="12" t="s">
        <v>4</v>
      </c>
      <c r="AX173" s="12" t="s">
        <v>76</v>
      </c>
      <c r="AY173" s="234" t="s">
        <v>134</v>
      </c>
    </row>
    <row r="174" s="1" customFormat="1" ht="16.5" customHeight="1">
      <c r="B174" s="36"/>
      <c r="C174" s="200" t="s">
        <v>207</v>
      </c>
      <c r="D174" s="200" t="s">
        <v>137</v>
      </c>
      <c r="E174" s="201" t="s">
        <v>208</v>
      </c>
      <c r="F174" s="202" t="s">
        <v>209</v>
      </c>
      <c r="G174" s="203" t="s">
        <v>146</v>
      </c>
      <c r="H174" s="204">
        <v>38.240000000000002</v>
      </c>
      <c r="I174" s="205"/>
      <c r="J174" s="206">
        <f>ROUND(I174*H174,2)</f>
        <v>0</v>
      </c>
      <c r="K174" s="202" t="s">
        <v>1</v>
      </c>
      <c r="L174" s="41"/>
      <c r="M174" s="207" t="s">
        <v>1</v>
      </c>
      <c r="N174" s="208" t="s">
        <v>39</v>
      </c>
      <c r="O174" s="77"/>
      <c r="P174" s="209">
        <f>O174*H174</f>
        <v>0</v>
      </c>
      <c r="Q174" s="209">
        <v>0</v>
      </c>
      <c r="R174" s="209">
        <f>Q174*H174</f>
        <v>0</v>
      </c>
      <c r="S174" s="209">
        <v>0</v>
      </c>
      <c r="T174" s="210">
        <f>S174*H174</f>
        <v>0</v>
      </c>
      <c r="AR174" s="15" t="s">
        <v>142</v>
      </c>
      <c r="AT174" s="15" t="s">
        <v>137</v>
      </c>
      <c r="AU174" s="15" t="s">
        <v>78</v>
      </c>
      <c r="AY174" s="15" t="s">
        <v>134</v>
      </c>
      <c r="BE174" s="211">
        <f>IF(N174="základní",J174,0)</f>
        <v>0</v>
      </c>
      <c r="BF174" s="211">
        <f>IF(N174="snížená",J174,0)</f>
        <v>0</v>
      </c>
      <c r="BG174" s="211">
        <f>IF(N174="zákl. přenesená",J174,0)</f>
        <v>0</v>
      </c>
      <c r="BH174" s="211">
        <f>IF(N174="sníž. přenesená",J174,0)</f>
        <v>0</v>
      </c>
      <c r="BI174" s="211">
        <f>IF(N174="nulová",J174,0)</f>
        <v>0</v>
      </c>
      <c r="BJ174" s="15" t="s">
        <v>76</v>
      </c>
      <c r="BK174" s="211">
        <f>ROUND(I174*H174,2)</f>
        <v>0</v>
      </c>
      <c r="BL174" s="15" t="s">
        <v>142</v>
      </c>
      <c r="BM174" s="15" t="s">
        <v>210</v>
      </c>
    </row>
    <row r="175" s="13" customFormat="1">
      <c r="B175" s="235"/>
      <c r="C175" s="236"/>
      <c r="D175" s="214" t="s">
        <v>148</v>
      </c>
      <c r="E175" s="237" t="s">
        <v>1</v>
      </c>
      <c r="F175" s="238" t="s">
        <v>211</v>
      </c>
      <c r="G175" s="236"/>
      <c r="H175" s="237" t="s">
        <v>1</v>
      </c>
      <c r="I175" s="239"/>
      <c r="J175" s="236"/>
      <c r="K175" s="236"/>
      <c r="L175" s="240"/>
      <c r="M175" s="241"/>
      <c r="N175" s="242"/>
      <c r="O175" s="242"/>
      <c r="P175" s="242"/>
      <c r="Q175" s="242"/>
      <c r="R175" s="242"/>
      <c r="S175" s="242"/>
      <c r="T175" s="243"/>
      <c r="AT175" s="244" t="s">
        <v>148</v>
      </c>
      <c r="AU175" s="244" t="s">
        <v>78</v>
      </c>
      <c r="AV175" s="13" t="s">
        <v>76</v>
      </c>
      <c r="AW175" s="13" t="s">
        <v>30</v>
      </c>
      <c r="AX175" s="13" t="s">
        <v>68</v>
      </c>
      <c r="AY175" s="244" t="s">
        <v>134</v>
      </c>
    </row>
    <row r="176" s="11" customFormat="1">
      <c r="B176" s="212"/>
      <c r="C176" s="213"/>
      <c r="D176" s="214" t="s">
        <v>148</v>
      </c>
      <c r="E176" s="215" t="s">
        <v>1</v>
      </c>
      <c r="F176" s="216" t="s">
        <v>212</v>
      </c>
      <c r="G176" s="213"/>
      <c r="H176" s="217">
        <v>13.32</v>
      </c>
      <c r="I176" s="218"/>
      <c r="J176" s="213"/>
      <c r="K176" s="213"/>
      <c r="L176" s="219"/>
      <c r="M176" s="220"/>
      <c r="N176" s="221"/>
      <c r="O176" s="221"/>
      <c r="P176" s="221"/>
      <c r="Q176" s="221"/>
      <c r="R176" s="221"/>
      <c r="S176" s="221"/>
      <c r="T176" s="222"/>
      <c r="AT176" s="223" t="s">
        <v>148</v>
      </c>
      <c r="AU176" s="223" t="s">
        <v>78</v>
      </c>
      <c r="AV176" s="11" t="s">
        <v>78</v>
      </c>
      <c r="AW176" s="11" t="s">
        <v>30</v>
      </c>
      <c r="AX176" s="11" t="s">
        <v>68</v>
      </c>
      <c r="AY176" s="223" t="s">
        <v>134</v>
      </c>
    </row>
    <row r="177" s="13" customFormat="1">
      <c r="B177" s="235"/>
      <c r="C177" s="236"/>
      <c r="D177" s="214" t="s">
        <v>148</v>
      </c>
      <c r="E177" s="237" t="s">
        <v>1</v>
      </c>
      <c r="F177" s="238" t="s">
        <v>213</v>
      </c>
      <c r="G177" s="236"/>
      <c r="H177" s="237" t="s">
        <v>1</v>
      </c>
      <c r="I177" s="239"/>
      <c r="J177" s="236"/>
      <c r="K177" s="236"/>
      <c r="L177" s="240"/>
      <c r="M177" s="241"/>
      <c r="N177" s="242"/>
      <c r="O177" s="242"/>
      <c r="P177" s="242"/>
      <c r="Q177" s="242"/>
      <c r="R177" s="242"/>
      <c r="S177" s="242"/>
      <c r="T177" s="243"/>
      <c r="AT177" s="244" t="s">
        <v>148</v>
      </c>
      <c r="AU177" s="244" t="s">
        <v>78</v>
      </c>
      <c r="AV177" s="13" t="s">
        <v>76</v>
      </c>
      <c r="AW177" s="13" t="s">
        <v>30</v>
      </c>
      <c r="AX177" s="13" t="s">
        <v>68</v>
      </c>
      <c r="AY177" s="244" t="s">
        <v>134</v>
      </c>
    </row>
    <row r="178" s="11" customFormat="1">
      <c r="B178" s="212"/>
      <c r="C178" s="213"/>
      <c r="D178" s="214" t="s">
        <v>148</v>
      </c>
      <c r="E178" s="215" t="s">
        <v>1</v>
      </c>
      <c r="F178" s="216" t="s">
        <v>214</v>
      </c>
      <c r="G178" s="213"/>
      <c r="H178" s="217">
        <v>21.600000000000001</v>
      </c>
      <c r="I178" s="218"/>
      <c r="J178" s="213"/>
      <c r="K178" s="213"/>
      <c r="L178" s="219"/>
      <c r="M178" s="220"/>
      <c r="N178" s="221"/>
      <c r="O178" s="221"/>
      <c r="P178" s="221"/>
      <c r="Q178" s="221"/>
      <c r="R178" s="221"/>
      <c r="S178" s="221"/>
      <c r="T178" s="222"/>
      <c r="AT178" s="223" t="s">
        <v>148</v>
      </c>
      <c r="AU178" s="223" t="s">
        <v>78</v>
      </c>
      <c r="AV178" s="11" t="s">
        <v>78</v>
      </c>
      <c r="AW178" s="11" t="s">
        <v>30</v>
      </c>
      <c r="AX178" s="11" t="s">
        <v>68</v>
      </c>
      <c r="AY178" s="223" t="s">
        <v>134</v>
      </c>
    </row>
    <row r="179" s="13" customFormat="1">
      <c r="B179" s="235"/>
      <c r="C179" s="236"/>
      <c r="D179" s="214" t="s">
        <v>148</v>
      </c>
      <c r="E179" s="237" t="s">
        <v>1</v>
      </c>
      <c r="F179" s="238" t="s">
        <v>215</v>
      </c>
      <c r="G179" s="236"/>
      <c r="H179" s="237" t="s">
        <v>1</v>
      </c>
      <c r="I179" s="239"/>
      <c r="J179" s="236"/>
      <c r="K179" s="236"/>
      <c r="L179" s="240"/>
      <c r="M179" s="241"/>
      <c r="N179" s="242"/>
      <c r="O179" s="242"/>
      <c r="P179" s="242"/>
      <c r="Q179" s="242"/>
      <c r="R179" s="242"/>
      <c r="S179" s="242"/>
      <c r="T179" s="243"/>
      <c r="AT179" s="244" t="s">
        <v>148</v>
      </c>
      <c r="AU179" s="244" t="s">
        <v>78</v>
      </c>
      <c r="AV179" s="13" t="s">
        <v>76</v>
      </c>
      <c r="AW179" s="13" t="s">
        <v>30</v>
      </c>
      <c r="AX179" s="13" t="s">
        <v>68</v>
      </c>
      <c r="AY179" s="244" t="s">
        <v>134</v>
      </c>
    </row>
    <row r="180" s="11" customFormat="1">
      <c r="B180" s="212"/>
      <c r="C180" s="213"/>
      <c r="D180" s="214" t="s">
        <v>148</v>
      </c>
      <c r="E180" s="215" t="s">
        <v>1</v>
      </c>
      <c r="F180" s="216" t="s">
        <v>216</v>
      </c>
      <c r="G180" s="213"/>
      <c r="H180" s="217">
        <v>3.3199999999999998</v>
      </c>
      <c r="I180" s="218"/>
      <c r="J180" s="213"/>
      <c r="K180" s="213"/>
      <c r="L180" s="219"/>
      <c r="M180" s="220"/>
      <c r="N180" s="221"/>
      <c r="O180" s="221"/>
      <c r="P180" s="221"/>
      <c r="Q180" s="221"/>
      <c r="R180" s="221"/>
      <c r="S180" s="221"/>
      <c r="T180" s="222"/>
      <c r="AT180" s="223" t="s">
        <v>148</v>
      </c>
      <c r="AU180" s="223" t="s">
        <v>78</v>
      </c>
      <c r="AV180" s="11" t="s">
        <v>78</v>
      </c>
      <c r="AW180" s="11" t="s">
        <v>30</v>
      </c>
      <c r="AX180" s="11" t="s">
        <v>68</v>
      </c>
      <c r="AY180" s="223" t="s">
        <v>134</v>
      </c>
    </row>
    <row r="181" s="12" customFormat="1">
      <c r="B181" s="224"/>
      <c r="C181" s="225"/>
      <c r="D181" s="214" t="s">
        <v>148</v>
      </c>
      <c r="E181" s="226" t="s">
        <v>1</v>
      </c>
      <c r="F181" s="227" t="s">
        <v>150</v>
      </c>
      <c r="G181" s="225"/>
      <c r="H181" s="228">
        <v>38.240000000000002</v>
      </c>
      <c r="I181" s="229"/>
      <c r="J181" s="225"/>
      <c r="K181" s="225"/>
      <c r="L181" s="230"/>
      <c r="M181" s="231"/>
      <c r="N181" s="232"/>
      <c r="O181" s="232"/>
      <c r="P181" s="232"/>
      <c r="Q181" s="232"/>
      <c r="R181" s="232"/>
      <c r="S181" s="232"/>
      <c r="T181" s="233"/>
      <c r="AT181" s="234" t="s">
        <v>148</v>
      </c>
      <c r="AU181" s="234" t="s">
        <v>78</v>
      </c>
      <c r="AV181" s="12" t="s">
        <v>142</v>
      </c>
      <c r="AW181" s="12" t="s">
        <v>4</v>
      </c>
      <c r="AX181" s="12" t="s">
        <v>76</v>
      </c>
      <c r="AY181" s="234" t="s">
        <v>134</v>
      </c>
    </row>
    <row r="182" s="10" customFormat="1" ht="22.8" customHeight="1">
      <c r="B182" s="184"/>
      <c r="C182" s="185"/>
      <c r="D182" s="186" t="s">
        <v>67</v>
      </c>
      <c r="E182" s="198" t="s">
        <v>217</v>
      </c>
      <c r="F182" s="198" t="s">
        <v>218</v>
      </c>
      <c r="G182" s="185"/>
      <c r="H182" s="185"/>
      <c r="I182" s="188"/>
      <c r="J182" s="199">
        <f>BK182</f>
        <v>0</v>
      </c>
      <c r="K182" s="185"/>
      <c r="L182" s="190"/>
      <c r="M182" s="191"/>
      <c r="N182" s="192"/>
      <c r="O182" s="192"/>
      <c r="P182" s="193">
        <f>SUM(P183:P185)</f>
        <v>0</v>
      </c>
      <c r="Q182" s="192"/>
      <c r="R182" s="193">
        <f>SUM(R183:R185)</f>
        <v>0.50090747999999996</v>
      </c>
      <c r="S182" s="192"/>
      <c r="T182" s="194">
        <f>SUM(T183:T185)</f>
        <v>0</v>
      </c>
      <c r="AR182" s="195" t="s">
        <v>76</v>
      </c>
      <c r="AT182" s="196" t="s">
        <v>67</v>
      </c>
      <c r="AU182" s="196" t="s">
        <v>76</v>
      </c>
      <c r="AY182" s="195" t="s">
        <v>134</v>
      </c>
      <c r="BK182" s="197">
        <f>SUM(BK183:BK185)</f>
        <v>0</v>
      </c>
    </row>
    <row r="183" s="1" customFormat="1" ht="16.5" customHeight="1">
      <c r="B183" s="36"/>
      <c r="C183" s="200" t="s">
        <v>219</v>
      </c>
      <c r="D183" s="200" t="s">
        <v>137</v>
      </c>
      <c r="E183" s="201" t="s">
        <v>220</v>
      </c>
      <c r="F183" s="202" t="s">
        <v>221</v>
      </c>
      <c r="G183" s="203" t="s">
        <v>222</v>
      </c>
      <c r="H183" s="204">
        <v>0.222</v>
      </c>
      <c r="I183" s="205"/>
      <c r="J183" s="206">
        <f>ROUND(I183*H183,2)</f>
        <v>0</v>
      </c>
      <c r="K183" s="202" t="s">
        <v>1</v>
      </c>
      <c r="L183" s="41"/>
      <c r="M183" s="207" t="s">
        <v>1</v>
      </c>
      <c r="N183" s="208" t="s">
        <v>39</v>
      </c>
      <c r="O183" s="77"/>
      <c r="P183" s="209">
        <f>O183*H183</f>
        <v>0</v>
      </c>
      <c r="Q183" s="209">
        <v>2.2563399999999998</v>
      </c>
      <c r="R183" s="209">
        <f>Q183*H183</f>
        <v>0.50090747999999996</v>
      </c>
      <c r="S183" s="209">
        <v>0</v>
      </c>
      <c r="T183" s="210">
        <f>S183*H183</f>
        <v>0</v>
      </c>
      <c r="AR183" s="15" t="s">
        <v>142</v>
      </c>
      <c r="AT183" s="15" t="s">
        <v>137</v>
      </c>
      <c r="AU183" s="15" t="s">
        <v>78</v>
      </c>
      <c r="AY183" s="15" t="s">
        <v>134</v>
      </c>
      <c r="BE183" s="211">
        <f>IF(N183="základní",J183,0)</f>
        <v>0</v>
      </c>
      <c r="BF183" s="211">
        <f>IF(N183="snížená",J183,0)</f>
        <v>0</v>
      </c>
      <c r="BG183" s="211">
        <f>IF(N183="zákl. přenesená",J183,0)</f>
        <v>0</v>
      </c>
      <c r="BH183" s="211">
        <f>IF(N183="sníž. přenesená",J183,0)</f>
        <v>0</v>
      </c>
      <c r="BI183" s="211">
        <f>IF(N183="nulová",J183,0)</f>
        <v>0</v>
      </c>
      <c r="BJ183" s="15" t="s">
        <v>76</v>
      </c>
      <c r="BK183" s="211">
        <f>ROUND(I183*H183,2)</f>
        <v>0</v>
      </c>
      <c r="BL183" s="15" t="s">
        <v>142</v>
      </c>
      <c r="BM183" s="15" t="s">
        <v>223</v>
      </c>
    </row>
    <row r="184" s="11" customFormat="1">
      <c r="B184" s="212"/>
      <c r="C184" s="213"/>
      <c r="D184" s="214" t="s">
        <v>148</v>
      </c>
      <c r="E184" s="215" t="s">
        <v>1</v>
      </c>
      <c r="F184" s="216" t="s">
        <v>224</v>
      </c>
      <c r="G184" s="213"/>
      <c r="H184" s="217">
        <v>0.222</v>
      </c>
      <c r="I184" s="218"/>
      <c r="J184" s="213"/>
      <c r="K184" s="213"/>
      <c r="L184" s="219"/>
      <c r="M184" s="220"/>
      <c r="N184" s="221"/>
      <c r="O184" s="221"/>
      <c r="P184" s="221"/>
      <c r="Q184" s="221"/>
      <c r="R184" s="221"/>
      <c r="S184" s="221"/>
      <c r="T184" s="222"/>
      <c r="AT184" s="223" t="s">
        <v>148</v>
      </c>
      <c r="AU184" s="223" t="s">
        <v>78</v>
      </c>
      <c r="AV184" s="11" t="s">
        <v>78</v>
      </c>
      <c r="AW184" s="11" t="s">
        <v>30</v>
      </c>
      <c r="AX184" s="11" t="s">
        <v>68</v>
      </c>
      <c r="AY184" s="223" t="s">
        <v>134</v>
      </c>
    </row>
    <row r="185" s="12" customFormat="1">
      <c r="B185" s="224"/>
      <c r="C185" s="225"/>
      <c r="D185" s="214" t="s">
        <v>148</v>
      </c>
      <c r="E185" s="226" t="s">
        <v>1</v>
      </c>
      <c r="F185" s="227" t="s">
        <v>150</v>
      </c>
      <c r="G185" s="225"/>
      <c r="H185" s="228">
        <v>0.222</v>
      </c>
      <c r="I185" s="229"/>
      <c r="J185" s="225"/>
      <c r="K185" s="225"/>
      <c r="L185" s="230"/>
      <c r="M185" s="231"/>
      <c r="N185" s="232"/>
      <c r="O185" s="232"/>
      <c r="P185" s="232"/>
      <c r="Q185" s="232"/>
      <c r="R185" s="232"/>
      <c r="S185" s="232"/>
      <c r="T185" s="233"/>
      <c r="AT185" s="234" t="s">
        <v>148</v>
      </c>
      <c r="AU185" s="234" t="s">
        <v>78</v>
      </c>
      <c r="AV185" s="12" t="s">
        <v>142</v>
      </c>
      <c r="AW185" s="12" t="s">
        <v>4</v>
      </c>
      <c r="AX185" s="12" t="s">
        <v>76</v>
      </c>
      <c r="AY185" s="234" t="s">
        <v>134</v>
      </c>
    </row>
    <row r="186" s="10" customFormat="1" ht="22.8" customHeight="1">
      <c r="B186" s="184"/>
      <c r="C186" s="185"/>
      <c r="D186" s="186" t="s">
        <v>67</v>
      </c>
      <c r="E186" s="198" t="s">
        <v>225</v>
      </c>
      <c r="F186" s="198" t="s">
        <v>226</v>
      </c>
      <c r="G186" s="185"/>
      <c r="H186" s="185"/>
      <c r="I186" s="188"/>
      <c r="J186" s="199">
        <f>BK186</f>
        <v>0</v>
      </c>
      <c r="K186" s="185"/>
      <c r="L186" s="190"/>
      <c r="M186" s="191"/>
      <c r="N186" s="192"/>
      <c r="O186" s="192"/>
      <c r="P186" s="193">
        <f>SUM(P187:P188)</f>
        <v>0</v>
      </c>
      <c r="Q186" s="192"/>
      <c r="R186" s="193">
        <f>SUM(R187:R188)</f>
        <v>0.05595</v>
      </c>
      <c r="S186" s="192"/>
      <c r="T186" s="194">
        <f>SUM(T187:T188)</f>
        <v>0</v>
      </c>
      <c r="AR186" s="195" t="s">
        <v>76</v>
      </c>
      <c r="AT186" s="196" t="s">
        <v>67</v>
      </c>
      <c r="AU186" s="196" t="s">
        <v>76</v>
      </c>
      <c r="AY186" s="195" t="s">
        <v>134</v>
      </c>
      <c r="BK186" s="197">
        <f>SUM(BK187:BK188)</f>
        <v>0</v>
      </c>
    </row>
    <row r="187" s="1" customFormat="1" ht="22.5" customHeight="1">
      <c r="B187" s="36"/>
      <c r="C187" s="200" t="s">
        <v>8</v>
      </c>
      <c r="D187" s="200" t="s">
        <v>137</v>
      </c>
      <c r="E187" s="201" t="s">
        <v>227</v>
      </c>
      <c r="F187" s="202" t="s">
        <v>228</v>
      </c>
      <c r="G187" s="203" t="s">
        <v>140</v>
      </c>
      <c r="H187" s="204">
        <v>2</v>
      </c>
      <c r="I187" s="205"/>
      <c r="J187" s="206">
        <f>ROUND(I187*H187,2)</f>
        <v>0</v>
      </c>
      <c r="K187" s="202" t="s">
        <v>1</v>
      </c>
      <c r="L187" s="41"/>
      <c r="M187" s="207" t="s">
        <v>1</v>
      </c>
      <c r="N187" s="208" t="s">
        <v>39</v>
      </c>
      <c r="O187" s="77"/>
      <c r="P187" s="209">
        <f>O187*H187</f>
        <v>0</v>
      </c>
      <c r="Q187" s="209">
        <v>0.016975000000000001</v>
      </c>
      <c r="R187" s="209">
        <f>Q187*H187</f>
        <v>0.033950000000000001</v>
      </c>
      <c r="S187" s="209">
        <v>0</v>
      </c>
      <c r="T187" s="210">
        <f>S187*H187</f>
        <v>0</v>
      </c>
      <c r="AR187" s="15" t="s">
        <v>142</v>
      </c>
      <c r="AT187" s="15" t="s">
        <v>137</v>
      </c>
      <c r="AU187" s="15" t="s">
        <v>78</v>
      </c>
      <c r="AY187" s="15" t="s">
        <v>134</v>
      </c>
      <c r="BE187" s="211">
        <f>IF(N187="základní",J187,0)</f>
        <v>0</v>
      </c>
      <c r="BF187" s="211">
        <f>IF(N187="snížená",J187,0)</f>
        <v>0</v>
      </c>
      <c r="BG187" s="211">
        <f>IF(N187="zákl. přenesená",J187,0)</f>
        <v>0</v>
      </c>
      <c r="BH187" s="211">
        <f>IF(N187="sníž. přenesená",J187,0)</f>
        <v>0</v>
      </c>
      <c r="BI187" s="211">
        <f>IF(N187="nulová",J187,0)</f>
        <v>0</v>
      </c>
      <c r="BJ187" s="15" t="s">
        <v>76</v>
      </c>
      <c r="BK187" s="211">
        <f>ROUND(I187*H187,2)</f>
        <v>0</v>
      </c>
      <c r="BL187" s="15" t="s">
        <v>142</v>
      </c>
      <c r="BM187" s="15" t="s">
        <v>229</v>
      </c>
    </row>
    <row r="188" s="1" customFormat="1" ht="16.5" customHeight="1">
      <c r="B188" s="36"/>
      <c r="C188" s="245" t="s">
        <v>230</v>
      </c>
      <c r="D188" s="245" t="s">
        <v>231</v>
      </c>
      <c r="E188" s="246" t="s">
        <v>232</v>
      </c>
      <c r="F188" s="247" t="s">
        <v>233</v>
      </c>
      <c r="G188" s="248" t="s">
        <v>140</v>
      </c>
      <c r="H188" s="249">
        <v>2</v>
      </c>
      <c r="I188" s="250"/>
      <c r="J188" s="251">
        <f>ROUND(I188*H188,2)</f>
        <v>0</v>
      </c>
      <c r="K188" s="247" t="s">
        <v>1</v>
      </c>
      <c r="L188" s="252"/>
      <c r="M188" s="253" t="s">
        <v>1</v>
      </c>
      <c r="N188" s="254" t="s">
        <v>39</v>
      </c>
      <c r="O188" s="77"/>
      <c r="P188" s="209">
        <f>O188*H188</f>
        <v>0</v>
      </c>
      <c r="Q188" s="209">
        <v>0.010999999999999999</v>
      </c>
      <c r="R188" s="209">
        <f>Q188*H188</f>
        <v>0.021999999999999999</v>
      </c>
      <c r="S188" s="209">
        <v>0</v>
      </c>
      <c r="T188" s="210">
        <f>S188*H188</f>
        <v>0</v>
      </c>
      <c r="AR188" s="15" t="s">
        <v>179</v>
      </c>
      <c r="AT188" s="15" t="s">
        <v>231</v>
      </c>
      <c r="AU188" s="15" t="s">
        <v>78</v>
      </c>
      <c r="AY188" s="15" t="s">
        <v>134</v>
      </c>
      <c r="BE188" s="211">
        <f>IF(N188="základní",J188,0)</f>
        <v>0</v>
      </c>
      <c r="BF188" s="211">
        <f>IF(N188="snížená",J188,0)</f>
        <v>0</v>
      </c>
      <c r="BG188" s="211">
        <f>IF(N188="zákl. přenesená",J188,0)</f>
        <v>0</v>
      </c>
      <c r="BH188" s="211">
        <f>IF(N188="sníž. přenesená",J188,0)</f>
        <v>0</v>
      </c>
      <c r="BI188" s="211">
        <f>IF(N188="nulová",J188,0)</f>
        <v>0</v>
      </c>
      <c r="BJ188" s="15" t="s">
        <v>76</v>
      </c>
      <c r="BK188" s="211">
        <f>ROUND(I188*H188,2)</f>
        <v>0</v>
      </c>
      <c r="BL188" s="15" t="s">
        <v>142</v>
      </c>
      <c r="BM188" s="15" t="s">
        <v>234</v>
      </c>
    </row>
    <row r="189" s="10" customFormat="1" ht="22.8" customHeight="1">
      <c r="B189" s="184"/>
      <c r="C189" s="185"/>
      <c r="D189" s="186" t="s">
        <v>67</v>
      </c>
      <c r="E189" s="198" t="s">
        <v>235</v>
      </c>
      <c r="F189" s="198" t="s">
        <v>236</v>
      </c>
      <c r="G189" s="185"/>
      <c r="H189" s="185"/>
      <c r="I189" s="188"/>
      <c r="J189" s="199">
        <f>BK189</f>
        <v>0</v>
      </c>
      <c r="K189" s="185"/>
      <c r="L189" s="190"/>
      <c r="M189" s="191"/>
      <c r="N189" s="192"/>
      <c r="O189" s="192"/>
      <c r="P189" s="193">
        <f>SUM(P190:P192)</f>
        <v>0</v>
      </c>
      <c r="Q189" s="192"/>
      <c r="R189" s="193">
        <f>SUM(R190:R192)</f>
        <v>0.0010919999999999999</v>
      </c>
      <c r="S189" s="192"/>
      <c r="T189" s="194">
        <f>SUM(T190:T192)</f>
        <v>0</v>
      </c>
      <c r="AR189" s="195" t="s">
        <v>76</v>
      </c>
      <c r="AT189" s="196" t="s">
        <v>67</v>
      </c>
      <c r="AU189" s="196" t="s">
        <v>76</v>
      </c>
      <c r="AY189" s="195" t="s">
        <v>134</v>
      </c>
      <c r="BK189" s="197">
        <f>SUM(BK190:BK192)</f>
        <v>0</v>
      </c>
    </row>
    <row r="190" s="1" customFormat="1" ht="16.5" customHeight="1">
      <c r="B190" s="36"/>
      <c r="C190" s="200" t="s">
        <v>237</v>
      </c>
      <c r="D190" s="200" t="s">
        <v>137</v>
      </c>
      <c r="E190" s="201" t="s">
        <v>238</v>
      </c>
      <c r="F190" s="202" t="s">
        <v>239</v>
      </c>
      <c r="G190" s="203" t="s">
        <v>146</v>
      </c>
      <c r="H190" s="204">
        <v>8.4000000000000004</v>
      </c>
      <c r="I190" s="205"/>
      <c r="J190" s="206">
        <f>ROUND(I190*H190,2)</f>
        <v>0</v>
      </c>
      <c r="K190" s="202" t="s">
        <v>1</v>
      </c>
      <c r="L190" s="41"/>
      <c r="M190" s="207" t="s">
        <v>1</v>
      </c>
      <c r="N190" s="208" t="s">
        <v>39</v>
      </c>
      <c r="O190" s="77"/>
      <c r="P190" s="209">
        <f>O190*H190</f>
        <v>0</v>
      </c>
      <c r="Q190" s="209">
        <v>0.00012999999999999999</v>
      </c>
      <c r="R190" s="209">
        <f>Q190*H190</f>
        <v>0.0010919999999999999</v>
      </c>
      <c r="S190" s="209">
        <v>0</v>
      </c>
      <c r="T190" s="210">
        <f>S190*H190</f>
        <v>0</v>
      </c>
      <c r="AR190" s="15" t="s">
        <v>142</v>
      </c>
      <c r="AT190" s="15" t="s">
        <v>137</v>
      </c>
      <c r="AU190" s="15" t="s">
        <v>78</v>
      </c>
      <c r="AY190" s="15" t="s">
        <v>134</v>
      </c>
      <c r="BE190" s="211">
        <f>IF(N190="základní",J190,0)</f>
        <v>0</v>
      </c>
      <c r="BF190" s="211">
        <f>IF(N190="snížená",J190,0)</f>
        <v>0</v>
      </c>
      <c r="BG190" s="211">
        <f>IF(N190="zákl. přenesená",J190,0)</f>
        <v>0</v>
      </c>
      <c r="BH190" s="211">
        <f>IF(N190="sníž. přenesená",J190,0)</f>
        <v>0</v>
      </c>
      <c r="BI190" s="211">
        <f>IF(N190="nulová",J190,0)</f>
        <v>0</v>
      </c>
      <c r="BJ190" s="15" t="s">
        <v>76</v>
      </c>
      <c r="BK190" s="211">
        <f>ROUND(I190*H190,2)</f>
        <v>0</v>
      </c>
      <c r="BL190" s="15" t="s">
        <v>142</v>
      </c>
      <c r="BM190" s="15" t="s">
        <v>240</v>
      </c>
    </row>
    <row r="191" s="11" customFormat="1">
      <c r="B191" s="212"/>
      <c r="C191" s="213"/>
      <c r="D191" s="214" t="s">
        <v>148</v>
      </c>
      <c r="E191" s="215" t="s">
        <v>1</v>
      </c>
      <c r="F191" s="216" t="s">
        <v>241</v>
      </c>
      <c r="G191" s="213"/>
      <c r="H191" s="217">
        <v>8.4000000000000004</v>
      </c>
      <c r="I191" s="218"/>
      <c r="J191" s="213"/>
      <c r="K191" s="213"/>
      <c r="L191" s="219"/>
      <c r="M191" s="220"/>
      <c r="N191" s="221"/>
      <c r="O191" s="221"/>
      <c r="P191" s="221"/>
      <c r="Q191" s="221"/>
      <c r="R191" s="221"/>
      <c r="S191" s="221"/>
      <c r="T191" s="222"/>
      <c r="AT191" s="223" t="s">
        <v>148</v>
      </c>
      <c r="AU191" s="223" t="s">
        <v>78</v>
      </c>
      <c r="AV191" s="11" t="s">
        <v>78</v>
      </c>
      <c r="AW191" s="11" t="s">
        <v>30</v>
      </c>
      <c r="AX191" s="11" t="s">
        <v>68</v>
      </c>
      <c r="AY191" s="223" t="s">
        <v>134</v>
      </c>
    </row>
    <row r="192" s="12" customFormat="1">
      <c r="B192" s="224"/>
      <c r="C192" s="225"/>
      <c r="D192" s="214" t="s">
        <v>148</v>
      </c>
      <c r="E192" s="226" t="s">
        <v>1</v>
      </c>
      <c r="F192" s="227" t="s">
        <v>150</v>
      </c>
      <c r="G192" s="225"/>
      <c r="H192" s="228">
        <v>8.4000000000000004</v>
      </c>
      <c r="I192" s="229"/>
      <c r="J192" s="225"/>
      <c r="K192" s="225"/>
      <c r="L192" s="230"/>
      <c r="M192" s="231"/>
      <c r="N192" s="232"/>
      <c r="O192" s="232"/>
      <c r="P192" s="232"/>
      <c r="Q192" s="232"/>
      <c r="R192" s="232"/>
      <c r="S192" s="232"/>
      <c r="T192" s="233"/>
      <c r="AT192" s="234" t="s">
        <v>148</v>
      </c>
      <c r="AU192" s="234" t="s">
        <v>78</v>
      </c>
      <c r="AV192" s="12" t="s">
        <v>142</v>
      </c>
      <c r="AW192" s="12" t="s">
        <v>4</v>
      </c>
      <c r="AX192" s="12" t="s">
        <v>76</v>
      </c>
      <c r="AY192" s="234" t="s">
        <v>134</v>
      </c>
    </row>
    <row r="193" s="10" customFormat="1" ht="22.8" customHeight="1">
      <c r="B193" s="184"/>
      <c r="C193" s="185"/>
      <c r="D193" s="186" t="s">
        <v>67</v>
      </c>
      <c r="E193" s="198" t="s">
        <v>242</v>
      </c>
      <c r="F193" s="198" t="s">
        <v>243</v>
      </c>
      <c r="G193" s="185"/>
      <c r="H193" s="185"/>
      <c r="I193" s="188"/>
      <c r="J193" s="199">
        <f>BK193</f>
        <v>0</v>
      </c>
      <c r="K193" s="185"/>
      <c r="L193" s="190"/>
      <c r="M193" s="191"/>
      <c r="N193" s="192"/>
      <c r="O193" s="192"/>
      <c r="P193" s="193">
        <f>SUM(P194:P197)</f>
        <v>0</v>
      </c>
      <c r="Q193" s="192"/>
      <c r="R193" s="193">
        <f>SUM(R194:R197)</f>
        <v>0.0011261450000000001</v>
      </c>
      <c r="S193" s="192"/>
      <c r="T193" s="194">
        <f>SUM(T194:T197)</f>
        <v>0</v>
      </c>
      <c r="AR193" s="195" t="s">
        <v>76</v>
      </c>
      <c r="AT193" s="196" t="s">
        <v>67</v>
      </c>
      <c r="AU193" s="196" t="s">
        <v>76</v>
      </c>
      <c r="AY193" s="195" t="s">
        <v>134</v>
      </c>
      <c r="BK193" s="197">
        <f>SUM(BK194:BK197)</f>
        <v>0</v>
      </c>
    </row>
    <row r="194" s="1" customFormat="1" ht="16.5" customHeight="1">
      <c r="B194" s="36"/>
      <c r="C194" s="200" t="s">
        <v>244</v>
      </c>
      <c r="D194" s="200" t="s">
        <v>137</v>
      </c>
      <c r="E194" s="201" t="s">
        <v>245</v>
      </c>
      <c r="F194" s="202" t="s">
        <v>246</v>
      </c>
      <c r="G194" s="203" t="s">
        <v>247</v>
      </c>
      <c r="H194" s="204">
        <v>1</v>
      </c>
      <c r="I194" s="205"/>
      <c r="J194" s="206">
        <f>ROUND(I194*H194,2)</f>
        <v>0</v>
      </c>
      <c r="K194" s="202" t="s">
        <v>1</v>
      </c>
      <c r="L194" s="41"/>
      <c r="M194" s="207" t="s">
        <v>1</v>
      </c>
      <c r="N194" s="208" t="s">
        <v>39</v>
      </c>
      <c r="O194" s="77"/>
      <c r="P194" s="209">
        <f>O194*H194</f>
        <v>0</v>
      </c>
      <c r="Q194" s="209">
        <v>0</v>
      </c>
      <c r="R194" s="209">
        <f>Q194*H194</f>
        <v>0</v>
      </c>
      <c r="S194" s="209">
        <v>0</v>
      </c>
      <c r="T194" s="210">
        <f>S194*H194</f>
        <v>0</v>
      </c>
      <c r="AR194" s="15" t="s">
        <v>142</v>
      </c>
      <c r="AT194" s="15" t="s">
        <v>137</v>
      </c>
      <c r="AU194" s="15" t="s">
        <v>78</v>
      </c>
      <c r="AY194" s="15" t="s">
        <v>134</v>
      </c>
      <c r="BE194" s="211">
        <f>IF(N194="základní",J194,0)</f>
        <v>0</v>
      </c>
      <c r="BF194" s="211">
        <f>IF(N194="snížená",J194,0)</f>
        <v>0</v>
      </c>
      <c r="BG194" s="211">
        <f>IF(N194="zákl. přenesená",J194,0)</f>
        <v>0</v>
      </c>
      <c r="BH194" s="211">
        <f>IF(N194="sníž. přenesená",J194,0)</f>
        <v>0</v>
      </c>
      <c r="BI194" s="211">
        <f>IF(N194="nulová",J194,0)</f>
        <v>0</v>
      </c>
      <c r="BJ194" s="15" t="s">
        <v>76</v>
      </c>
      <c r="BK194" s="211">
        <f>ROUND(I194*H194,2)</f>
        <v>0</v>
      </c>
      <c r="BL194" s="15" t="s">
        <v>142</v>
      </c>
      <c r="BM194" s="15" t="s">
        <v>248</v>
      </c>
    </row>
    <row r="195" s="1" customFormat="1" ht="16.5" customHeight="1">
      <c r="B195" s="36"/>
      <c r="C195" s="200" t="s">
        <v>249</v>
      </c>
      <c r="D195" s="200" t="s">
        <v>137</v>
      </c>
      <c r="E195" s="201" t="s">
        <v>250</v>
      </c>
      <c r="F195" s="202" t="s">
        <v>251</v>
      </c>
      <c r="G195" s="203" t="s">
        <v>146</v>
      </c>
      <c r="H195" s="204">
        <v>28.510000000000002</v>
      </c>
      <c r="I195" s="205"/>
      <c r="J195" s="206">
        <f>ROUND(I195*H195,2)</f>
        <v>0</v>
      </c>
      <c r="K195" s="202" t="s">
        <v>1</v>
      </c>
      <c r="L195" s="41"/>
      <c r="M195" s="207" t="s">
        <v>1</v>
      </c>
      <c r="N195" s="208" t="s">
        <v>39</v>
      </c>
      <c r="O195" s="77"/>
      <c r="P195" s="209">
        <f>O195*H195</f>
        <v>0</v>
      </c>
      <c r="Q195" s="209">
        <v>3.9499999999999998E-05</v>
      </c>
      <c r="R195" s="209">
        <f>Q195*H195</f>
        <v>0.0011261450000000001</v>
      </c>
      <c r="S195" s="209">
        <v>0</v>
      </c>
      <c r="T195" s="210">
        <f>S195*H195</f>
        <v>0</v>
      </c>
      <c r="AR195" s="15" t="s">
        <v>142</v>
      </c>
      <c r="AT195" s="15" t="s">
        <v>137</v>
      </c>
      <c r="AU195" s="15" t="s">
        <v>78</v>
      </c>
      <c r="AY195" s="15" t="s">
        <v>134</v>
      </c>
      <c r="BE195" s="211">
        <f>IF(N195="základní",J195,0)</f>
        <v>0</v>
      </c>
      <c r="BF195" s="211">
        <f>IF(N195="snížená",J195,0)</f>
        <v>0</v>
      </c>
      <c r="BG195" s="211">
        <f>IF(N195="zákl. přenesená",J195,0)</f>
        <v>0</v>
      </c>
      <c r="BH195" s="211">
        <f>IF(N195="sníž. přenesená",J195,0)</f>
        <v>0</v>
      </c>
      <c r="BI195" s="211">
        <f>IF(N195="nulová",J195,0)</f>
        <v>0</v>
      </c>
      <c r="BJ195" s="15" t="s">
        <v>76</v>
      </c>
      <c r="BK195" s="211">
        <f>ROUND(I195*H195,2)</f>
        <v>0</v>
      </c>
      <c r="BL195" s="15" t="s">
        <v>142</v>
      </c>
      <c r="BM195" s="15" t="s">
        <v>252</v>
      </c>
    </row>
    <row r="196" s="13" customFormat="1">
      <c r="B196" s="235"/>
      <c r="C196" s="236"/>
      <c r="D196" s="214" t="s">
        <v>148</v>
      </c>
      <c r="E196" s="237" t="s">
        <v>1</v>
      </c>
      <c r="F196" s="238" t="s">
        <v>253</v>
      </c>
      <c r="G196" s="236"/>
      <c r="H196" s="237" t="s">
        <v>1</v>
      </c>
      <c r="I196" s="239"/>
      <c r="J196" s="236"/>
      <c r="K196" s="236"/>
      <c r="L196" s="240"/>
      <c r="M196" s="241"/>
      <c r="N196" s="242"/>
      <c r="O196" s="242"/>
      <c r="P196" s="242"/>
      <c r="Q196" s="242"/>
      <c r="R196" s="242"/>
      <c r="S196" s="242"/>
      <c r="T196" s="243"/>
      <c r="AT196" s="244" t="s">
        <v>148</v>
      </c>
      <c r="AU196" s="244" t="s">
        <v>78</v>
      </c>
      <c r="AV196" s="13" t="s">
        <v>76</v>
      </c>
      <c r="AW196" s="13" t="s">
        <v>30</v>
      </c>
      <c r="AX196" s="13" t="s">
        <v>68</v>
      </c>
      <c r="AY196" s="244" t="s">
        <v>134</v>
      </c>
    </row>
    <row r="197" s="11" customFormat="1">
      <c r="B197" s="212"/>
      <c r="C197" s="213"/>
      <c r="D197" s="214" t="s">
        <v>148</v>
      </c>
      <c r="E197" s="215" t="s">
        <v>1</v>
      </c>
      <c r="F197" s="216" t="s">
        <v>254</v>
      </c>
      <c r="G197" s="213"/>
      <c r="H197" s="217">
        <v>28.510000000000002</v>
      </c>
      <c r="I197" s="218"/>
      <c r="J197" s="213"/>
      <c r="K197" s="213"/>
      <c r="L197" s="219"/>
      <c r="M197" s="220"/>
      <c r="N197" s="221"/>
      <c r="O197" s="221"/>
      <c r="P197" s="221"/>
      <c r="Q197" s="221"/>
      <c r="R197" s="221"/>
      <c r="S197" s="221"/>
      <c r="T197" s="222"/>
      <c r="AT197" s="223" t="s">
        <v>148</v>
      </c>
      <c r="AU197" s="223" t="s">
        <v>78</v>
      </c>
      <c r="AV197" s="11" t="s">
        <v>78</v>
      </c>
      <c r="AW197" s="11" t="s">
        <v>30</v>
      </c>
      <c r="AX197" s="11" t="s">
        <v>76</v>
      </c>
      <c r="AY197" s="223" t="s">
        <v>134</v>
      </c>
    </row>
    <row r="198" s="10" customFormat="1" ht="22.8" customHeight="1">
      <c r="B198" s="184"/>
      <c r="C198" s="185"/>
      <c r="D198" s="186" t="s">
        <v>67</v>
      </c>
      <c r="E198" s="198" t="s">
        <v>255</v>
      </c>
      <c r="F198" s="198" t="s">
        <v>256</v>
      </c>
      <c r="G198" s="185"/>
      <c r="H198" s="185"/>
      <c r="I198" s="188"/>
      <c r="J198" s="199">
        <f>BK198</f>
        <v>0</v>
      </c>
      <c r="K198" s="185"/>
      <c r="L198" s="190"/>
      <c r="M198" s="191"/>
      <c r="N198" s="192"/>
      <c r="O198" s="192"/>
      <c r="P198" s="193">
        <f>SUM(P199:P215)</f>
        <v>0</v>
      </c>
      <c r="Q198" s="192"/>
      <c r="R198" s="193">
        <f>SUM(R199:R215)</f>
        <v>0</v>
      </c>
      <c r="S198" s="192"/>
      <c r="T198" s="194">
        <f>SUM(T199:T215)</f>
        <v>0.13319</v>
      </c>
      <c r="AR198" s="195" t="s">
        <v>76</v>
      </c>
      <c r="AT198" s="196" t="s">
        <v>67</v>
      </c>
      <c r="AU198" s="196" t="s">
        <v>76</v>
      </c>
      <c r="AY198" s="195" t="s">
        <v>134</v>
      </c>
      <c r="BK198" s="197">
        <f>SUM(BK199:BK215)</f>
        <v>0</v>
      </c>
    </row>
    <row r="199" s="1" customFormat="1" ht="16.5" customHeight="1">
      <c r="B199" s="36"/>
      <c r="C199" s="200" t="s">
        <v>257</v>
      </c>
      <c r="D199" s="200" t="s">
        <v>137</v>
      </c>
      <c r="E199" s="201" t="s">
        <v>258</v>
      </c>
      <c r="F199" s="202" t="s">
        <v>259</v>
      </c>
      <c r="G199" s="203" t="s">
        <v>157</v>
      </c>
      <c r="H199" s="204">
        <v>2</v>
      </c>
      <c r="I199" s="205"/>
      <c r="J199" s="206">
        <f>ROUND(I199*H199,2)</f>
        <v>0</v>
      </c>
      <c r="K199" s="202" t="s">
        <v>1</v>
      </c>
      <c r="L199" s="41"/>
      <c r="M199" s="207" t="s">
        <v>1</v>
      </c>
      <c r="N199" s="208" t="s">
        <v>39</v>
      </c>
      <c r="O199" s="77"/>
      <c r="P199" s="209">
        <f>O199*H199</f>
        <v>0</v>
      </c>
      <c r="Q199" s="209">
        <v>0</v>
      </c>
      <c r="R199" s="209">
        <f>Q199*H199</f>
        <v>0</v>
      </c>
      <c r="S199" s="209">
        <v>0.0020999999999999999</v>
      </c>
      <c r="T199" s="210">
        <f>S199*H199</f>
        <v>0.0041999999999999997</v>
      </c>
      <c r="AR199" s="15" t="s">
        <v>142</v>
      </c>
      <c r="AT199" s="15" t="s">
        <v>137</v>
      </c>
      <c r="AU199" s="15" t="s">
        <v>78</v>
      </c>
      <c r="AY199" s="15" t="s">
        <v>134</v>
      </c>
      <c r="BE199" s="211">
        <f>IF(N199="základní",J199,0)</f>
        <v>0</v>
      </c>
      <c r="BF199" s="211">
        <f>IF(N199="snížená",J199,0)</f>
        <v>0</v>
      </c>
      <c r="BG199" s="211">
        <f>IF(N199="zákl. přenesená",J199,0)</f>
        <v>0</v>
      </c>
      <c r="BH199" s="211">
        <f>IF(N199="sníž. přenesená",J199,0)</f>
        <v>0</v>
      </c>
      <c r="BI199" s="211">
        <f>IF(N199="nulová",J199,0)</f>
        <v>0</v>
      </c>
      <c r="BJ199" s="15" t="s">
        <v>76</v>
      </c>
      <c r="BK199" s="211">
        <f>ROUND(I199*H199,2)</f>
        <v>0</v>
      </c>
      <c r="BL199" s="15" t="s">
        <v>142</v>
      </c>
      <c r="BM199" s="15" t="s">
        <v>260</v>
      </c>
    </row>
    <row r="200" s="1" customFormat="1" ht="16.5" customHeight="1">
      <c r="B200" s="36"/>
      <c r="C200" s="200" t="s">
        <v>7</v>
      </c>
      <c r="D200" s="200" t="s">
        <v>137</v>
      </c>
      <c r="E200" s="201" t="s">
        <v>261</v>
      </c>
      <c r="F200" s="202" t="s">
        <v>262</v>
      </c>
      <c r="G200" s="203" t="s">
        <v>157</v>
      </c>
      <c r="H200" s="204">
        <v>1</v>
      </c>
      <c r="I200" s="205"/>
      <c r="J200" s="206">
        <f>ROUND(I200*H200,2)</f>
        <v>0</v>
      </c>
      <c r="K200" s="202" t="s">
        <v>1</v>
      </c>
      <c r="L200" s="41"/>
      <c r="M200" s="207" t="s">
        <v>1</v>
      </c>
      <c r="N200" s="208" t="s">
        <v>39</v>
      </c>
      <c r="O200" s="77"/>
      <c r="P200" s="209">
        <f>O200*H200</f>
        <v>0</v>
      </c>
      <c r="Q200" s="209">
        <v>0</v>
      </c>
      <c r="R200" s="209">
        <f>Q200*H200</f>
        <v>0</v>
      </c>
      <c r="S200" s="209">
        <v>0.00198</v>
      </c>
      <c r="T200" s="210">
        <f>S200*H200</f>
        <v>0.00198</v>
      </c>
      <c r="AR200" s="15" t="s">
        <v>142</v>
      </c>
      <c r="AT200" s="15" t="s">
        <v>137</v>
      </c>
      <c r="AU200" s="15" t="s">
        <v>78</v>
      </c>
      <c r="AY200" s="15" t="s">
        <v>134</v>
      </c>
      <c r="BE200" s="211">
        <f>IF(N200="základní",J200,0)</f>
        <v>0</v>
      </c>
      <c r="BF200" s="211">
        <f>IF(N200="snížená",J200,0)</f>
        <v>0</v>
      </c>
      <c r="BG200" s="211">
        <f>IF(N200="zákl. přenesená",J200,0)</f>
        <v>0</v>
      </c>
      <c r="BH200" s="211">
        <f>IF(N200="sníž. přenesená",J200,0)</f>
        <v>0</v>
      </c>
      <c r="BI200" s="211">
        <f>IF(N200="nulová",J200,0)</f>
        <v>0</v>
      </c>
      <c r="BJ200" s="15" t="s">
        <v>76</v>
      </c>
      <c r="BK200" s="211">
        <f>ROUND(I200*H200,2)</f>
        <v>0</v>
      </c>
      <c r="BL200" s="15" t="s">
        <v>142</v>
      </c>
      <c r="BM200" s="15" t="s">
        <v>263</v>
      </c>
    </row>
    <row r="201" s="1" customFormat="1" ht="16.5" customHeight="1">
      <c r="B201" s="36"/>
      <c r="C201" s="200" t="s">
        <v>264</v>
      </c>
      <c r="D201" s="200" t="s">
        <v>137</v>
      </c>
      <c r="E201" s="201" t="s">
        <v>265</v>
      </c>
      <c r="F201" s="202" t="s">
        <v>266</v>
      </c>
      <c r="G201" s="203" t="s">
        <v>157</v>
      </c>
      <c r="H201" s="204">
        <v>6</v>
      </c>
      <c r="I201" s="205"/>
      <c r="J201" s="206">
        <f>ROUND(I201*H201,2)</f>
        <v>0</v>
      </c>
      <c r="K201" s="202" t="s">
        <v>1</v>
      </c>
      <c r="L201" s="41"/>
      <c r="M201" s="207" t="s">
        <v>1</v>
      </c>
      <c r="N201" s="208" t="s">
        <v>39</v>
      </c>
      <c r="O201" s="77"/>
      <c r="P201" s="209">
        <f>O201*H201</f>
        <v>0</v>
      </c>
      <c r="Q201" s="209">
        <v>0</v>
      </c>
      <c r="R201" s="209">
        <f>Q201*H201</f>
        <v>0</v>
      </c>
      <c r="S201" s="209">
        <v>0.0021299999999999999</v>
      </c>
      <c r="T201" s="210">
        <f>S201*H201</f>
        <v>0.01278</v>
      </c>
      <c r="AR201" s="15" t="s">
        <v>142</v>
      </c>
      <c r="AT201" s="15" t="s">
        <v>137</v>
      </c>
      <c r="AU201" s="15" t="s">
        <v>78</v>
      </c>
      <c r="AY201" s="15" t="s">
        <v>134</v>
      </c>
      <c r="BE201" s="211">
        <f>IF(N201="základní",J201,0)</f>
        <v>0</v>
      </c>
      <c r="BF201" s="211">
        <f>IF(N201="snížená",J201,0)</f>
        <v>0</v>
      </c>
      <c r="BG201" s="211">
        <f>IF(N201="zákl. přenesená",J201,0)</f>
        <v>0</v>
      </c>
      <c r="BH201" s="211">
        <f>IF(N201="sníž. přenesená",J201,0)</f>
        <v>0</v>
      </c>
      <c r="BI201" s="211">
        <f>IF(N201="nulová",J201,0)</f>
        <v>0</v>
      </c>
      <c r="BJ201" s="15" t="s">
        <v>76</v>
      </c>
      <c r="BK201" s="211">
        <f>ROUND(I201*H201,2)</f>
        <v>0</v>
      </c>
      <c r="BL201" s="15" t="s">
        <v>142</v>
      </c>
      <c r="BM201" s="15" t="s">
        <v>267</v>
      </c>
    </row>
    <row r="202" s="1" customFormat="1" ht="16.5" customHeight="1">
      <c r="B202" s="36"/>
      <c r="C202" s="200" t="s">
        <v>268</v>
      </c>
      <c r="D202" s="200" t="s">
        <v>137</v>
      </c>
      <c r="E202" s="201" t="s">
        <v>269</v>
      </c>
      <c r="F202" s="202" t="s">
        <v>270</v>
      </c>
      <c r="G202" s="203" t="s">
        <v>157</v>
      </c>
      <c r="H202" s="204">
        <v>3</v>
      </c>
      <c r="I202" s="205"/>
      <c r="J202" s="206">
        <f>ROUND(I202*H202,2)</f>
        <v>0</v>
      </c>
      <c r="K202" s="202" t="s">
        <v>1</v>
      </c>
      <c r="L202" s="41"/>
      <c r="M202" s="207" t="s">
        <v>1</v>
      </c>
      <c r="N202" s="208" t="s">
        <v>39</v>
      </c>
      <c r="O202" s="77"/>
      <c r="P202" s="209">
        <f>O202*H202</f>
        <v>0</v>
      </c>
      <c r="Q202" s="209">
        <v>0</v>
      </c>
      <c r="R202" s="209">
        <f>Q202*H202</f>
        <v>0</v>
      </c>
      <c r="S202" s="209">
        <v>0.00023000000000000001</v>
      </c>
      <c r="T202" s="210">
        <f>S202*H202</f>
        <v>0.00069000000000000008</v>
      </c>
      <c r="AR202" s="15" t="s">
        <v>142</v>
      </c>
      <c r="AT202" s="15" t="s">
        <v>137</v>
      </c>
      <c r="AU202" s="15" t="s">
        <v>78</v>
      </c>
      <c r="AY202" s="15" t="s">
        <v>134</v>
      </c>
      <c r="BE202" s="211">
        <f>IF(N202="základní",J202,0)</f>
        <v>0</v>
      </c>
      <c r="BF202" s="211">
        <f>IF(N202="snížená",J202,0)</f>
        <v>0</v>
      </c>
      <c r="BG202" s="211">
        <f>IF(N202="zákl. přenesená",J202,0)</f>
        <v>0</v>
      </c>
      <c r="BH202" s="211">
        <f>IF(N202="sníž. přenesená",J202,0)</f>
        <v>0</v>
      </c>
      <c r="BI202" s="211">
        <f>IF(N202="nulová",J202,0)</f>
        <v>0</v>
      </c>
      <c r="BJ202" s="15" t="s">
        <v>76</v>
      </c>
      <c r="BK202" s="211">
        <f>ROUND(I202*H202,2)</f>
        <v>0</v>
      </c>
      <c r="BL202" s="15" t="s">
        <v>142</v>
      </c>
      <c r="BM202" s="15" t="s">
        <v>271</v>
      </c>
    </row>
    <row r="203" s="1" customFormat="1" ht="16.5" customHeight="1">
      <c r="B203" s="36"/>
      <c r="C203" s="200" t="s">
        <v>272</v>
      </c>
      <c r="D203" s="200" t="s">
        <v>137</v>
      </c>
      <c r="E203" s="201" t="s">
        <v>273</v>
      </c>
      <c r="F203" s="202" t="s">
        <v>274</v>
      </c>
      <c r="G203" s="203" t="s">
        <v>140</v>
      </c>
      <c r="H203" s="204">
        <v>1</v>
      </c>
      <c r="I203" s="205"/>
      <c r="J203" s="206">
        <f>ROUND(I203*H203,2)</f>
        <v>0</v>
      </c>
      <c r="K203" s="202" t="s">
        <v>1</v>
      </c>
      <c r="L203" s="41"/>
      <c r="M203" s="207" t="s">
        <v>1</v>
      </c>
      <c r="N203" s="208" t="s">
        <v>39</v>
      </c>
      <c r="O203" s="77"/>
      <c r="P203" s="209">
        <f>O203*H203</f>
        <v>0</v>
      </c>
      <c r="Q203" s="209">
        <v>0</v>
      </c>
      <c r="R203" s="209">
        <f>Q203*H203</f>
        <v>0</v>
      </c>
      <c r="S203" s="209">
        <v>0.0022499999999999998</v>
      </c>
      <c r="T203" s="210">
        <f>S203*H203</f>
        <v>0.0022499999999999998</v>
      </c>
      <c r="AR203" s="15" t="s">
        <v>142</v>
      </c>
      <c r="AT203" s="15" t="s">
        <v>137</v>
      </c>
      <c r="AU203" s="15" t="s">
        <v>78</v>
      </c>
      <c r="AY203" s="15" t="s">
        <v>134</v>
      </c>
      <c r="BE203" s="211">
        <f>IF(N203="základní",J203,0)</f>
        <v>0</v>
      </c>
      <c r="BF203" s="211">
        <f>IF(N203="snížená",J203,0)</f>
        <v>0</v>
      </c>
      <c r="BG203" s="211">
        <f>IF(N203="zákl. přenesená",J203,0)</f>
        <v>0</v>
      </c>
      <c r="BH203" s="211">
        <f>IF(N203="sníž. přenesená",J203,0)</f>
        <v>0</v>
      </c>
      <c r="BI203" s="211">
        <f>IF(N203="nulová",J203,0)</f>
        <v>0</v>
      </c>
      <c r="BJ203" s="15" t="s">
        <v>76</v>
      </c>
      <c r="BK203" s="211">
        <f>ROUND(I203*H203,2)</f>
        <v>0</v>
      </c>
      <c r="BL203" s="15" t="s">
        <v>142</v>
      </c>
      <c r="BM203" s="15" t="s">
        <v>275</v>
      </c>
    </row>
    <row r="204" s="1" customFormat="1" ht="16.5" customHeight="1">
      <c r="B204" s="36"/>
      <c r="C204" s="200" t="s">
        <v>276</v>
      </c>
      <c r="D204" s="200" t="s">
        <v>137</v>
      </c>
      <c r="E204" s="201" t="s">
        <v>277</v>
      </c>
      <c r="F204" s="202" t="s">
        <v>278</v>
      </c>
      <c r="G204" s="203" t="s">
        <v>140</v>
      </c>
      <c r="H204" s="204">
        <v>1</v>
      </c>
      <c r="I204" s="205"/>
      <c r="J204" s="206">
        <f>ROUND(I204*H204,2)</f>
        <v>0</v>
      </c>
      <c r="K204" s="202" t="s">
        <v>1</v>
      </c>
      <c r="L204" s="41"/>
      <c r="M204" s="207" t="s">
        <v>1</v>
      </c>
      <c r="N204" s="208" t="s">
        <v>39</v>
      </c>
      <c r="O204" s="77"/>
      <c r="P204" s="209">
        <f>O204*H204</f>
        <v>0</v>
      </c>
      <c r="Q204" s="209">
        <v>0</v>
      </c>
      <c r="R204" s="209">
        <f>Q204*H204</f>
        <v>0</v>
      </c>
      <c r="S204" s="209">
        <v>0.00085999999999999998</v>
      </c>
      <c r="T204" s="210">
        <f>S204*H204</f>
        <v>0.00085999999999999998</v>
      </c>
      <c r="AR204" s="15" t="s">
        <v>142</v>
      </c>
      <c r="AT204" s="15" t="s">
        <v>137</v>
      </c>
      <c r="AU204" s="15" t="s">
        <v>78</v>
      </c>
      <c r="AY204" s="15" t="s">
        <v>134</v>
      </c>
      <c r="BE204" s="211">
        <f>IF(N204="základní",J204,0)</f>
        <v>0</v>
      </c>
      <c r="BF204" s="211">
        <f>IF(N204="snížená",J204,0)</f>
        <v>0</v>
      </c>
      <c r="BG204" s="211">
        <f>IF(N204="zákl. přenesená",J204,0)</f>
        <v>0</v>
      </c>
      <c r="BH204" s="211">
        <f>IF(N204="sníž. přenesená",J204,0)</f>
        <v>0</v>
      </c>
      <c r="BI204" s="211">
        <f>IF(N204="nulová",J204,0)</f>
        <v>0</v>
      </c>
      <c r="BJ204" s="15" t="s">
        <v>76</v>
      </c>
      <c r="BK204" s="211">
        <f>ROUND(I204*H204,2)</f>
        <v>0</v>
      </c>
      <c r="BL204" s="15" t="s">
        <v>142</v>
      </c>
      <c r="BM204" s="15" t="s">
        <v>279</v>
      </c>
    </row>
    <row r="205" s="1" customFormat="1" ht="22.5" customHeight="1">
      <c r="B205" s="36"/>
      <c r="C205" s="200" t="s">
        <v>280</v>
      </c>
      <c r="D205" s="200" t="s">
        <v>137</v>
      </c>
      <c r="E205" s="201" t="s">
        <v>281</v>
      </c>
      <c r="F205" s="202" t="s">
        <v>282</v>
      </c>
      <c r="G205" s="203" t="s">
        <v>140</v>
      </c>
      <c r="H205" s="204">
        <v>3</v>
      </c>
      <c r="I205" s="205"/>
      <c r="J205" s="206">
        <f>ROUND(I205*H205,2)</f>
        <v>0</v>
      </c>
      <c r="K205" s="202" t="s">
        <v>1</v>
      </c>
      <c r="L205" s="41"/>
      <c r="M205" s="207" t="s">
        <v>1</v>
      </c>
      <c r="N205" s="208" t="s">
        <v>39</v>
      </c>
      <c r="O205" s="77"/>
      <c r="P205" s="209">
        <f>O205*H205</f>
        <v>0</v>
      </c>
      <c r="Q205" s="209">
        <v>0</v>
      </c>
      <c r="R205" s="209">
        <f>Q205*H205</f>
        <v>0</v>
      </c>
      <c r="S205" s="209">
        <v>0.024</v>
      </c>
      <c r="T205" s="210">
        <f>S205*H205</f>
        <v>0.072000000000000008</v>
      </c>
      <c r="AR205" s="15" t="s">
        <v>142</v>
      </c>
      <c r="AT205" s="15" t="s">
        <v>137</v>
      </c>
      <c r="AU205" s="15" t="s">
        <v>78</v>
      </c>
      <c r="AY205" s="15" t="s">
        <v>134</v>
      </c>
      <c r="BE205" s="211">
        <f>IF(N205="základní",J205,0)</f>
        <v>0</v>
      </c>
      <c r="BF205" s="211">
        <f>IF(N205="snížená",J205,0)</f>
        <v>0</v>
      </c>
      <c r="BG205" s="211">
        <f>IF(N205="zákl. přenesená",J205,0)</f>
        <v>0</v>
      </c>
      <c r="BH205" s="211">
        <f>IF(N205="sníž. přenesená",J205,0)</f>
        <v>0</v>
      </c>
      <c r="BI205" s="211">
        <f>IF(N205="nulová",J205,0)</f>
        <v>0</v>
      </c>
      <c r="BJ205" s="15" t="s">
        <v>76</v>
      </c>
      <c r="BK205" s="211">
        <f>ROUND(I205*H205,2)</f>
        <v>0</v>
      </c>
      <c r="BL205" s="15" t="s">
        <v>142</v>
      </c>
      <c r="BM205" s="15" t="s">
        <v>283</v>
      </c>
    </row>
    <row r="206" s="1" customFormat="1" ht="16.5" customHeight="1">
      <c r="B206" s="36"/>
      <c r="C206" s="200" t="s">
        <v>284</v>
      </c>
      <c r="D206" s="200" t="s">
        <v>137</v>
      </c>
      <c r="E206" s="201" t="s">
        <v>285</v>
      </c>
      <c r="F206" s="202" t="s">
        <v>286</v>
      </c>
      <c r="G206" s="203" t="s">
        <v>146</v>
      </c>
      <c r="H206" s="204">
        <v>11.539999999999999</v>
      </c>
      <c r="I206" s="205"/>
      <c r="J206" s="206">
        <f>ROUND(I206*H206,2)</f>
        <v>0</v>
      </c>
      <c r="K206" s="202" t="s">
        <v>1</v>
      </c>
      <c r="L206" s="41"/>
      <c r="M206" s="207" t="s">
        <v>1</v>
      </c>
      <c r="N206" s="208" t="s">
        <v>39</v>
      </c>
      <c r="O206" s="77"/>
      <c r="P206" s="209">
        <f>O206*H206</f>
        <v>0</v>
      </c>
      <c r="Q206" s="209">
        <v>0</v>
      </c>
      <c r="R206" s="209">
        <f>Q206*H206</f>
        <v>0</v>
      </c>
      <c r="S206" s="209">
        <v>0.0030000000000000001</v>
      </c>
      <c r="T206" s="210">
        <f>S206*H206</f>
        <v>0.034619999999999998</v>
      </c>
      <c r="AR206" s="15" t="s">
        <v>142</v>
      </c>
      <c r="AT206" s="15" t="s">
        <v>137</v>
      </c>
      <c r="AU206" s="15" t="s">
        <v>78</v>
      </c>
      <c r="AY206" s="15" t="s">
        <v>134</v>
      </c>
      <c r="BE206" s="211">
        <f>IF(N206="základní",J206,0)</f>
        <v>0</v>
      </c>
      <c r="BF206" s="211">
        <f>IF(N206="snížená",J206,0)</f>
        <v>0</v>
      </c>
      <c r="BG206" s="211">
        <f>IF(N206="zákl. přenesená",J206,0)</f>
        <v>0</v>
      </c>
      <c r="BH206" s="211">
        <f>IF(N206="sníž. přenesená",J206,0)</f>
        <v>0</v>
      </c>
      <c r="BI206" s="211">
        <f>IF(N206="nulová",J206,0)</f>
        <v>0</v>
      </c>
      <c r="BJ206" s="15" t="s">
        <v>76</v>
      </c>
      <c r="BK206" s="211">
        <f>ROUND(I206*H206,2)</f>
        <v>0</v>
      </c>
      <c r="BL206" s="15" t="s">
        <v>142</v>
      </c>
      <c r="BM206" s="15" t="s">
        <v>287</v>
      </c>
    </row>
    <row r="207" s="13" customFormat="1">
      <c r="B207" s="235"/>
      <c r="C207" s="236"/>
      <c r="D207" s="214" t="s">
        <v>148</v>
      </c>
      <c r="E207" s="237" t="s">
        <v>1</v>
      </c>
      <c r="F207" s="238" t="s">
        <v>288</v>
      </c>
      <c r="G207" s="236"/>
      <c r="H207" s="237" t="s">
        <v>1</v>
      </c>
      <c r="I207" s="239"/>
      <c r="J207" s="236"/>
      <c r="K207" s="236"/>
      <c r="L207" s="240"/>
      <c r="M207" s="241"/>
      <c r="N207" s="242"/>
      <c r="O207" s="242"/>
      <c r="P207" s="242"/>
      <c r="Q207" s="242"/>
      <c r="R207" s="242"/>
      <c r="S207" s="242"/>
      <c r="T207" s="243"/>
      <c r="AT207" s="244" t="s">
        <v>148</v>
      </c>
      <c r="AU207" s="244" t="s">
        <v>78</v>
      </c>
      <c r="AV207" s="13" t="s">
        <v>76</v>
      </c>
      <c r="AW207" s="13" t="s">
        <v>30</v>
      </c>
      <c r="AX207" s="13" t="s">
        <v>68</v>
      </c>
      <c r="AY207" s="244" t="s">
        <v>134</v>
      </c>
    </row>
    <row r="208" s="11" customFormat="1">
      <c r="B208" s="212"/>
      <c r="C208" s="213"/>
      <c r="D208" s="214" t="s">
        <v>148</v>
      </c>
      <c r="E208" s="215" t="s">
        <v>1</v>
      </c>
      <c r="F208" s="216" t="s">
        <v>289</v>
      </c>
      <c r="G208" s="213"/>
      <c r="H208" s="217">
        <v>11.539999999999999</v>
      </c>
      <c r="I208" s="218"/>
      <c r="J208" s="213"/>
      <c r="K208" s="213"/>
      <c r="L208" s="219"/>
      <c r="M208" s="220"/>
      <c r="N208" s="221"/>
      <c r="O208" s="221"/>
      <c r="P208" s="221"/>
      <c r="Q208" s="221"/>
      <c r="R208" s="221"/>
      <c r="S208" s="221"/>
      <c r="T208" s="222"/>
      <c r="AT208" s="223" t="s">
        <v>148</v>
      </c>
      <c r="AU208" s="223" t="s">
        <v>78</v>
      </c>
      <c r="AV208" s="11" t="s">
        <v>78</v>
      </c>
      <c r="AW208" s="11" t="s">
        <v>30</v>
      </c>
      <c r="AX208" s="11" t="s">
        <v>68</v>
      </c>
      <c r="AY208" s="223" t="s">
        <v>134</v>
      </c>
    </row>
    <row r="209" s="12" customFormat="1">
      <c r="B209" s="224"/>
      <c r="C209" s="225"/>
      <c r="D209" s="214" t="s">
        <v>148</v>
      </c>
      <c r="E209" s="226" t="s">
        <v>1</v>
      </c>
      <c r="F209" s="227" t="s">
        <v>150</v>
      </c>
      <c r="G209" s="225"/>
      <c r="H209" s="228">
        <v>11.539999999999999</v>
      </c>
      <c r="I209" s="229"/>
      <c r="J209" s="225"/>
      <c r="K209" s="225"/>
      <c r="L209" s="230"/>
      <c r="M209" s="231"/>
      <c r="N209" s="232"/>
      <c r="O209" s="232"/>
      <c r="P209" s="232"/>
      <c r="Q209" s="232"/>
      <c r="R209" s="232"/>
      <c r="S209" s="232"/>
      <c r="T209" s="233"/>
      <c r="AT209" s="234" t="s">
        <v>148</v>
      </c>
      <c r="AU209" s="234" t="s">
        <v>78</v>
      </c>
      <c r="AV209" s="12" t="s">
        <v>142</v>
      </c>
      <c r="AW209" s="12" t="s">
        <v>30</v>
      </c>
      <c r="AX209" s="12" t="s">
        <v>76</v>
      </c>
      <c r="AY209" s="234" t="s">
        <v>134</v>
      </c>
    </row>
    <row r="210" s="1" customFormat="1" ht="16.5" customHeight="1">
      <c r="B210" s="36"/>
      <c r="C210" s="200" t="s">
        <v>290</v>
      </c>
      <c r="D210" s="200" t="s">
        <v>137</v>
      </c>
      <c r="E210" s="201" t="s">
        <v>291</v>
      </c>
      <c r="F210" s="202" t="s">
        <v>292</v>
      </c>
      <c r="G210" s="203" t="s">
        <v>157</v>
      </c>
      <c r="H210" s="204">
        <v>12.699999999999999</v>
      </c>
      <c r="I210" s="205"/>
      <c r="J210" s="206">
        <f>ROUND(I210*H210,2)</f>
        <v>0</v>
      </c>
      <c r="K210" s="202" t="s">
        <v>1</v>
      </c>
      <c r="L210" s="41"/>
      <c r="M210" s="207" t="s">
        <v>1</v>
      </c>
      <c r="N210" s="208" t="s">
        <v>39</v>
      </c>
      <c r="O210" s="77"/>
      <c r="P210" s="209">
        <f>O210*H210</f>
        <v>0</v>
      </c>
      <c r="Q210" s="209">
        <v>0</v>
      </c>
      <c r="R210" s="209">
        <f>Q210*H210</f>
        <v>0</v>
      </c>
      <c r="S210" s="209">
        <v>0.00029999999999999997</v>
      </c>
      <c r="T210" s="210">
        <f>S210*H210</f>
        <v>0.0038099999999999996</v>
      </c>
      <c r="AR210" s="15" t="s">
        <v>142</v>
      </c>
      <c r="AT210" s="15" t="s">
        <v>137</v>
      </c>
      <c r="AU210" s="15" t="s">
        <v>78</v>
      </c>
      <c r="AY210" s="15" t="s">
        <v>134</v>
      </c>
      <c r="BE210" s="211">
        <f>IF(N210="základní",J210,0)</f>
        <v>0</v>
      </c>
      <c r="BF210" s="211">
        <f>IF(N210="snížená",J210,0)</f>
        <v>0</v>
      </c>
      <c r="BG210" s="211">
        <f>IF(N210="zákl. přenesená",J210,0)</f>
        <v>0</v>
      </c>
      <c r="BH210" s="211">
        <f>IF(N210="sníž. přenesená",J210,0)</f>
        <v>0</v>
      </c>
      <c r="BI210" s="211">
        <f>IF(N210="nulová",J210,0)</f>
        <v>0</v>
      </c>
      <c r="BJ210" s="15" t="s">
        <v>76</v>
      </c>
      <c r="BK210" s="211">
        <f>ROUND(I210*H210,2)</f>
        <v>0</v>
      </c>
      <c r="BL210" s="15" t="s">
        <v>142</v>
      </c>
      <c r="BM210" s="15" t="s">
        <v>293</v>
      </c>
    </row>
    <row r="211" s="13" customFormat="1">
      <c r="B211" s="235"/>
      <c r="C211" s="236"/>
      <c r="D211" s="214" t="s">
        <v>148</v>
      </c>
      <c r="E211" s="237" t="s">
        <v>1</v>
      </c>
      <c r="F211" s="238" t="s">
        <v>294</v>
      </c>
      <c r="G211" s="236"/>
      <c r="H211" s="237" t="s">
        <v>1</v>
      </c>
      <c r="I211" s="239"/>
      <c r="J211" s="236"/>
      <c r="K211" s="236"/>
      <c r="L211" s="240"/>
      <c r="M211" s="241"/>
      <c r="N211" s="242"/>
      <c r="O211" s="242"/>
      <c r="P211" s="242"/>
      <c r="Q211" s="242"/>
      <c r="R211" s="242"/>
      <c r="S211" s="242"/>
      <c r="T211" s="243"/>
      <c r="AT211" s="244" t="s">
        <v>148</v>
      </c>
      <c r="AU211" s="244" t="s">
        <v>78</v>
      </c>
      <c r="AV211" s="13" t="s">
        <v>76</v>
      </c>
      <c r="AW211" s="13" t="s">
        <v>30</v>
      </c>
      <c r="AX211" s="13" t="s">
        <v>68</v>
      </c>
      <c r="AY211" s="244" t="s">
        <v>134</v>
      </c>
    </row>
    <row r="212" s="11" customFormat="1">
      <c r="B212" s="212"/>
      <c r="C212" s="213"/>
      <c r="D212" s="214" t="s">
        <v>148</v>
      </c>
      <c r="E212" s="215" t="s">
        <v>1</v>
      </c>
      <c r="F212" s="216" t="s">
        <v>295</v>
      </c>
      <c r="G212" s="213"/>
      <c r="H212" s="217">
        <v>8.8699999999999992</v>
      </c>
      <c r="I212" s="218"/>
      <c r="J212" s="213"/>
      <c r="K212" s="213"/>
      <c r="L212" s="219"/>
      <c r="M212" s="220"/>
      <c r="N212" s="221"/>
      <c r="O212" s="221"/>
      <c r="P212" s="221"/>
      <c r="Q212" s="221"/>
      <c r="R212" s="221"/>
      <c r="S212" s="221"/>
      <c r="T212" s="222"/>
      <c r="AT212" s="223" t="s">
        <v>148</v>
      </c>
      <c r="AU212" s="223" t="s">
        <v>78</v>
      </c>
      <c r="AV212" s="11" t="s">
        <v>78</v>
      </c>
      <c r="AW212" s="11" t="s">
        <v>30</v>
      </c>
      <c r="AX212" s="11" t="s">
        <v>68</v>
      </c>
      <c r="AY212" s="223" t="s">
        <v>134</v>
      </c>
    </row>
    <row r="213" s="13" customFormat="1">
      <c r="B213" s="235"/>
      <c r="C213" s="236"/>
      <c r="D213" s="214" t="s">
        <v>148</v>
      </c>
      <c r="E213" s="237" t="s">
        <v>1</v>
      </c>
      <c r="F213" s="238" t="s">
        <v>296</v>
      </c>
      <c r="G213" s="236"/>
      <c r="H213" s="237" t="s">
        <v>1</v>
      </c>
      <c r="I213" s="239"/>
      <c r="J213" s="236"/>
      <c r="K213" s="236"/>
      <c r="L213" s="240"/>
      <c r="M213" s="241"/>
      <c r="N213" s="242"/>
      <c r="O213" s="242"/>
      <c r="P213" s="242"/>
      <c r="Q213" s="242"/>
      <c r="R213" s="242"/>
      <c r="S213" s="242"/>
      <c r="T213" s="243"/>
      <c r="AT213" s="244" t="s">
        <v>148</v>
      </c>
      <c r="AU213" s="244" t="s">
        <v>78</v>
      </c>
      <c r="AV213" s="13" t="s">
        <v>76</v>
      </c>
      <c r="AW213" s="13" t="s">
        <v>30</v>
      </c>
      <c r="AX213" s="13" t="s">
        <v>68</v>
      </c>
      <c r="AY213" s="244" t="s">
        <v>134</v>
      </c>
    </row>
    <row r="214" s="11" customFormat="1">
      <c r="B214" s="212"/>
      <c r="C214" s="213"/>
      <c r="D214" s="214" t="s">
        <v>148</v>
      </c>
      <c r="E214" s="215" t="s">
        <v>1</v>
      </c>
      <c r="F214" s="216" t="s">
        <v>297</v>
      </c>
      <c r="G214" s="213"/>
      <c r="H214" s="217">
        <v>3.8300000000000001</v>
      </c>
      <c r="I214" s="218"/>
      <c r="J214" s="213"/>
      <c r="K214" s="213"/>
      <c r="L214" s="219"/>
      <c r="M214" s="220"/>
      <c r="N214" s="221"/>
      <c r="O214" s="221"/>
      <c r="P214" s="221"/>
      <c r="Q214" s="221"/>
      <c r="R214" s="221"/>
      <c r="S214" s="221"/>
      <c r="T214" s="222"/>
      <c r="AT214" s="223" t="s">
        <v>148</v>
      </c>
      <c r="AU214" s="223" t="s">
        <v>78</v>
      </c>
      <c r="AV214" s="11" t="s">
        <v>78</v>
      </c>
      <c r="AW214" s="11" t="s">
        <v>30</v>
      </c>
      <c r="AX214" s="11" t="s">
        <v>68</v>
      </c>
      <c r="AY214" s="223" t="s">
        <v>134</v>
      </c>
    </row>
    <row r="215" s="12" customFormat="1">
      <c r="B215" s="224"/>
      <c r="C215" s="225"/>
      <c r="D215" s="214" t="s">
        <v>148</v>
      </c>
      <c r="E215" s="226" t="s">
        <v>1</v>
      </c>
      <c r="F215" s="227" t="s">
        <v>150</v>
      </c>
      <c r="G215" s="225"/>
      <c r="H215" s="228">
        <v>12.699999999999999</v>
      </c>
      <c r="I215" s="229"/>
      <c r="J215" s="225"/>
      <c r="K215" s="225"/>
      <c r="L215" s="230"/>
      <c r="M215" s="231"/>
      <c r="N215" s="232"/>
      <c r="O215" s="232"/>
      <c r="P215" s="232"/>
      <c r="Q215" s="232"/>
      <c r="R215" s="232"/>
      <c r="S215" s="232"/>
      <c r="T215" s="233"/>
      <c r="AT215" s="234" t="s">
        <v>148</v>
      </c>
      <c r="AU215" s="234" t="s">
        <v>78</v>
      </c>
      <c r="AV215" s="12" t="s">
        <v>142</v>
      </c>
      <c r="AW215" s="12" t="s">
        <v>4</v>
      </c>
      <c r="AX215" s="12" t="s">
        <v>76</v>
      </c>
      <c r="AY215" s="234" t="s">
        <v>134</v>
      </c>
    </row>
    <row r="216" s="10" customFormat="1" ht="22.8" customHeight="1">
      <c r="B216" s="184"/>
      <c r="C216" s="185"/>
      <c r="D216" s="186" t="s">
        <v>67</v>
      </c>
      <c r="E216" s="198" t="s">
        <v>298</v>
      </c>
      <c r="F216" s="198" t="s">
        <v>299</v>
      </c>
      <c r="G216" s="185"/>
      <c r="H216" s="185"/>
      <c r="I216" s="188"/>
      <c r="J216" s="199">
        <f>BK216</f>
        <v>0</v>
      </c>
      <c r="K216" s="185"/>
      <c r="L216" s="190"/>
      <c r="M216" s="191"/>
      <c r="N216" s="192"/>
      <c r="O216" s="192"/>
      <c r="P216" s="193">
        <f>SUM(P217:P222)</f>
        <v>0</v>
      </c>
      <c r="Q216" s="192"/>
      <c r="R216" s="193">
        <f>SUM(R217:R222)</f>
        <v>0</v>
      </c>
      <c r="S216" s="192"/>
      <c r="T216" s="194">
        <f>SUM(T217:T222)</f>
        <v>0</v>
      </c>
      <c r="AR216" s="195" t="s">
        <v>76</v>
      </c>
      <c r="AT216" s="196" t="s">
        <v>67</v>
      </c>
      <c r="AU216" s="196" t="s">
        <v>76</v>
      </c>
      <c r="AY216" s="195" t="s">
        <v>134</v>
      </c>
      <c r="BK216" s="197">
        <f>SUM(BK217:BK222)</f>
        <v>0</v>
      </c>
    </row>
    <row r="217" s="1" customFormat="1" ht="22.5" customHeight="1">
      <c r="B217" s="36"/>
      <c r="C217" s="200" t="s">
        <v>300</v>
      </c>
      <c r="D217" s="200" t="s">
        <v>137</v>
      </c>
      <c r="E217" s="201" t="s">
        <v>301</v>
      </c>
      <c r="F217" s="202" t="s">
        <v>302</v>
      </c>
      <c r="G217" s="203" t="s">
        <v>303</v>
      </c>
      <c r="H217" s="204">
        <v>3.0750000000000002</v>
      </c>
      <c r="I217" s="205"/>
      <c r="J217" s="206">
        <f>ROUND(I217*H217,2)</f>
        <v>0</v>
      </c>
      <c r="K217" s="202" t="s">
        <v>1</v>
      </c>
      <c r="L217" s="41"/>
      <c r="M217" s="207" t="s">
        <v>1</v>
      </c>
      <c r="N217" s="208" t="s">
        <v>39</v>
      </c>
      <c r="O217" s="77"/>
      <c r="P217" s="209">
        <f>O217*H217</f>
        <v>0</v>
      </c>
      <c r="Q217" s="209">
        <v>0</v>
      </c>
      <c r="R217" s="209">
        <f>Q217*H217</f>
        <v>0</v>
      </c>
      <c r="S217" s="209">
        <v>0</v>
      </c>
      <c r="T217" s="210">
        <f>S217*H217</f>
        <v>0</v>
      </c>
      <c r="AR217" s="15" t="s">
        <v>142</v>
      </c>
      <c r="AT217" s="15" t="s">
        <v>137</v>
      </c>
      <c r="AU217" s="15" t="s">
        <v>78</v>
      </c>
      <c r="AY217" s="15" t="s">
        <v>134</v>
      </c>
      <c r="BE217" s="211">
        <f>IF(N217="základní",J217,0)</f>
        <v>0</v>
      </c>
      <c r="BF217" s="211">
        <f>IF(N217="snížená",J217,0)</f>
        <v>0</v>
      </c>
      <c r="BG217" s="211">
        <f>IF(N217="zákl. přenesená",J217,0)</f>
        <v>0</v>
      </c>
      <c r="BH217" s="211">
        <f>IF(N217="sníž. přenesená",J217,0)</f>
        <v>0</v>
      </c>
      <c r="BI217" s="211">
        <f>IF(N217="nulová",J217,0)</f>
        <v>0</v>
      </c>
      <c r="BJ217" s="15" t="s">
        <v>76</v>
      </c>
      <c r="BK217" s="211">
        <f>ROUND(I217*H217,2)</f>
        <v>0</v>
      </c>
      <c r="BL217" s="15" t="s">
        <v>142</v>
      </c>
      <c r="BM217" s="15" t="s">
        <v>304</v>
      </c>
    </row>
    <row r="218" s="1" customFormat="1" ht="16.5" customHeight="1">
      <c r="B218" s="36"/>
      <c r="C218" s="200" t="s">
        <v>305</v>
      </c>
      <c r="D218" s="200" t="s">
        <v>137</v>
      </c>
      <c r="E218" s="201" t="s">
        <v>306</v>
      </c>
      <c r="F218" s="202" t="s">
        <v>307</v>
      </c>
      <c r="G218" s="203" t="s">
        <v>303</v>
      </c>
      <c r="H218" s="204">
        <v>3.0750000000000002</v>
      </c>
      <c r="I218" s="205"/>
      <c r="J218" s="206">
        <f>ROUND(I218*H218,2)</f>
        <v>0</v>
      </c>
      <c r="K218" s="202" t="s">
        <v>1</v>
      </c>
      <c r="L218" s="41"/>
      <c r="M218" s="207" t="s">
        <v>1</v>
      </c>
      <c r="N218" s="208" t="s">
        <v>39</v>
      </c>
      <c r="O218" s="77"/>
      <c r="P218" s="209">
        <f>O218*H218</f>
        <v>0</v>
      </c>
      <c r="Q218" s="209">
        <v>0</v>
      </c>
      <c r="R218" s="209">
        <f>Q218*H218</f>
        <v>0</v>
      </c>
      <c r="S218" s="209">
        <v>0</v>
      </c>
      <c r="T218" s="210">
        <f>S218*H218</f>
        <v>0</v>
      </c>
      <c r="AR218" s="15" t="s">
        <v>142</v>
      </c>
      <c r="AT218" s="15" t="s">
        <v>137</v>
      </c>
      <c r="AU218" s="15" t="s">
        <v>78</v>
      </c>
      <c r="AY218" s="15" t="s">
        <v>134</v>
      </c>
      <c r="BE218" s="211">
        <f>IF(N218="základní",J218,0)</f>
        <v>0</v>
      </c>
      <c r="BF218" s="211">
        <f>IF(N218="snížená",J218,0)</f>
        <v>0</v>
      </c>
      <c r="BG218" s="211">
        <f>IF(N218="zákl. přenesená",J218,0)</f>
        <v>0</v>
      </c>
      <c r="BH218" s="211">
        <f>IF(N218="sníž. přenesená",J218,0)</f>
        <v>0</v>
      </c>
      <c r="BI218" s="211">
        <f>IF(N218="nulová",J218,0)</f>
        <v>0</v>
      </c>
      <c r="BJ218" s="15" t="s">
        <v>76</v>
      </c>
      <c r="BK218" s="211">
        <f>ROUND(I218*H218,2)</f>
        <v>0</v>
      </c>
      <c r="BL218" s="15" t="s">
        <v>142</v>
      </c>
      <c r="BM218" s="15" t="s">
        <v>308</v>
      </c>
    </row>
    <row r="219" s="1" customFormat="1" ht="22.5" customHeight="1">
      <c r="B219" s="36"/>
      <c r="C219" s="200" t="s">
        <v>309</v>
      </c>
      <c r="D219" s="200" t="s">
        <v>137</v>
      </c>
      <c r="E219" s="201" t="s">
        <v>310</v>
      </c>
      <c r="F219" s="202" t="s">
        <v>311</v>
      </c>
      <c r="G219" s="203" t="s">
        <v>303</v>
      </c>
      <c r="H219" s="204">
        <v>126.19799999999999</v>
      </c>
      <c r="I219" s="205"/>
      <c r="J219" s="206">
        <f>ROUND(I219*H219,2)</f>
        <v>0</v>
      </c>
      <c r="K219" s="202" t="s">
        <v>1</v>
      </c>
      <c r="L219" s="41"/>
      <c r="M219" s="207" t="s">
        <v>1</v>
      </c>
      <c r="N219" s="208" t="s">
        <v>39</v>
      </c>
      <c r="O219" s="77"/>
      <c r="P219" s="209">
        <f>O219*H219</f>
        <v>0</v>
      </c>
      <c r="Q219" s="209">
        <v>0</v>
      </c>
      <c r="R219" s="209">
        <f>Q219*H219</f>
        <v>0</v>
      </c>
      <c r="S219" s="209">
        <v>0</v>
      </c>
      <c r="T219" s="210">
        <f>S219*H219</f>
        <v>0</v>
      </c>
      <c r="AR219" s="15" t="s">
        <v>142</v>
      </c>
      <c r="AT219" s="15" t="s">
        <v>137</v>
      </c>
      <c r="AU219" s="15" t="s">
        <v>78</v>
      </c>
      <c r="AY219" s="15" t="s">
        <v>134</v>
      </c>
      <c r="BE219" s="211">
        <f>IF(N219="základní",J219,0)</f>
        <v>0</v>
      </c>
      <c r="BF219" s="211">
        <f>IF(N219="snížená",J219,0)</f>
        <v>0</v>
      </c>
      <c r="BG219" s="211">
        <f>IF(N219="zákl. přenesená",J219,0)</f>
        <v>0</v>
      </c>
      <c r="BH219" s="211">
        <f>IF(N219="sníž. přenesená",J219,0)</f>
        <v>0</v>
      </c>
      <c r="BI219" s="211">
        <f>IF(N219="nulová",J219,0)</f>
        <v>0</v>
      </c>
      <c r="BJ219" s="15" t="s">
        <v>76</v>
      </c>
      <c r="BK219" s="211">
        <f>ROUND(I219*H219,2)</f>
        <v>0</v>
      </c>
      <c r="BL219" s="15" t="s">
        <v>142</v>
      </c>
      <c r="BM219" s="15" t="s">
        <v>312</v>
      </c>
    </row>
    <row r="220" s="11" customFormat="1">
      <c r="B220" s="212"/>
      <c r="C220" s="213"/>
      <c r="D220" s="214" t="s">
        <v>148</v>
      </c>
      <c r="E220" s="215" t="s">
        <v>1</v>
      </c>
      <c r="F220" s="216" t="s">
        <v>313</v>
      </c>
      <c r="G220" s="213"/>
      <c r="H220" s="217">
        <v>126.19799999999999</v>
      </c>
      <c r="I220" s="218"/>
      <c r="J220" s="213"/>
      <c r="K220" s="213"/>
      <c r="L220" s="219"/>
      <c r="M220" s="220"/>
      <c r="N220" s="221"/>
      <c r="O220" s="221"/>
      <c r="P220" s="221"/>
      <c r="Q220" s="221"/>
      <c r="R220" s="221"/>
      <c r="S220" s="221"/>
      <c r="T220" s="222"/>
      <c r="AT220" s="223" t="s">
        <v>148</v>
      </c>
      <c r="AU220" s="223" t="s">
        <v>78</v>
      </c>
      <c r="AV220" s="11" t="s">
        <v>78</v>
      </c>
      <c r="AW220" s="11" t="s">
        <v>30</v>
      </c>
      <c r="AX220" s="11" t="s">
        <v>68</v>
      </c>
      <c r="AY220" s="223" t="s">
        <v>134</v>
      </c>
    </row>
    <row r="221" s="12" customFormat="1">
      <c r="B221" s="224"/>
      <c r="C221" s="225"/>
      <c r="D221" s="214" t="s">
        <v>148</v>
      </c>
      <c r="E221" s="226" t="s">
        <v>1</v>
      </c>
      <c r="F221" s="227" t="s">
        <v>150</v>
      </c>
      <c r="G221" s="225"/>
      <c r="H221" s="228">
        <v>126.19799999999999</v>
      </c>
      <c r="I221" s="229"/>
      <c r="J221" s="225"/>
      <c r="K221" s="225"/>
      <c r="L221" s="230"/>
      <c r="M221" s="231"/>
      <c r="N221" s="232"/>
      <c r="O221" s="232"/>
      <c r="P221" s="232"/>
      <c r="Q221" s="232"/>
      <c r="R221" s="232"/>
      <c r="S221" s="232"/>
      <c r="T221" s="233"/>
      <c r="AT221" s="234" t="s">
        <v>148</v>
      </c>
      <c r="AU221" s="234" t="s">
        <v>78</v>
      </c>
      <c r="AV221" s="12" t="s">
        <v>142</v>
      </c>
      <c r="AW221" s="12" t="s">
        <v>30</v>
      </c>
      <c r="AX221" s="12" t="s">
        <v>76</v>
      </c>
      <c r="AY221" s="234" t="s">
        <v>134</v>
      </c>
    </row>
    <row r="222" s="1" customFormat="1" ht="22.5" customHeight="1">
      <c r="B222" s="36"/>
      <c r="C222" s="200" t="s">
        <v>314</v>
      </c>
      <c r="D222" s="200" t="s">
        <v>137</v>
      </c>
      <c r="E222" s="201" t="s">
        <v>315</v>
      </c>
      <c r="F222" s="202" t="s">
        <v>316</v>
      </c>
      <c r="G222" s="203" t="s">
        <v>303</v>
      </c>
      <c r="H222" s="204">
        <v>3.0750000000000002</v>
      </c>
      <c r="I222" s="205"/>
      <c r="J222" s="206">
        <f>ROUND(I222*H222,2)</f>
        <v>0</v>
      </c>
      <c r="K222" s="202" t="s">
        <v>1</v>
      </c>
      <c r="L222" s="41"/>
      <c r="M222" s="207" t="s">
        <v>1</v>
      </c>
      <c r="N222" s="208" t="s">
        <v>39</v>
      </c>
      <c r="O222" s="77"/>
      <c r="P222" s="209">
        <f>O222*H222</f>
        <v>0</v>
      </c>
      <c r="Q222" s="209">
        <v>0</v>
      </c>
      <c r="R222" s="209">
        <f>Q222*H222</f>
        <v>0</v>
      </c>
      <c r="S222" s="209">
        <v>0</v>
      </c>
      <c r="T222" s="210">
        <f>S222*H222</f>
        <v>0</v>
      </c>
      <c r="AR222" s="15" t="s">
        <v>142</v>
      </c>
      <c r="AT222" s="15" t="s">
        <v>137</v>
      </c>
      <c r="AU222" s="15" t="s">
        <v>78</v>
      </c>
      <c r="AY222" s="15" t="s">
        <v>134</v>
      </c>
      <c r="BE222" s="211">
        <f>IF(N222="základní",J222,0)</f>
        <v>0</v>
      </c>
      <c r="BF222" s="211">
        <f>IF(N222="snížená",J222,0)</f>
        <v>0</v>
      </c>
      <c r="BG222" s="211">
        <f>IF(N222="zákl. přenesená",J222,0)</f>
        <v>0</v>
      </c>
      <c r="BH222" s="211">
        <f>IF(N222="sníž. přenesená",J222,0)</f>
        <v>0</v>
      </c>
      <c r="BI222" s="211">
        <f>IF(N222="nulová",J222,0)</f>
        <v>0</v>
      </c>
      <c r="BJ222" s="15" t="s">
        <v>76</v>
      </c>
      <c r="BK222" s="211">
        <f>ROUND(I222*H222,2)</f>
        <v>0</v>
      </c>
      <c r="BL222" s="15" t="s">
        <v>142</v>
      </c>
      <c r="BM222" s="15" t="s">
        <v>317</v>
      </c>
    </row>
    <row r="223" s="10" customFormat="1" ht="22.8" customHeight="1">
      <c r="B223" s="184"/>
      <c r="C223" s="185"/>
      <c r="D223" s="186" t="s">
        <v>67</v>
      </c>
      <c r="E223" s="198" t="s">
        <v>318</v>
      </c>
      <c r="F223" s="198" t="s">
        <v>319</v>
      </c>
      <c r="G223" s="185"/>
      <c r="H223" s="185"/>
      <c r="I223" s="188"/>
      <c r="J223" s="199">
        <f>BK223</f>
        <v>0</v>
      </c>
      <c r="K223" s="185"/>
      <c r="L223" s="190"/>
      <c r="M223" s="191"/>
      <c r="N223" s="192"/>
      <c r="O223" s="192"/>
      <c r="P223" s="193">
        <f>P224</f>
        <v>0</v>
      </c>
      <c r="Q223" s="192"/>
      <c r="R223" s="193">
        <f>R224</f>
        <v>0</v>
      </c>
      <c r="S223" s="192"/>
      <c r="T223" s="194">
        <f>T224</f>
        <v>0</v>
      </c>
      <c r="AR223" s="195" t="s">
        <v>76</v>
      </c>
      <c r="AT223" s="196" t="s">
        <v>67</v>
      </c>
      <c r="AU223" s="196" t="s">
        <v>76</v>
      </c>
      <c r="AY223" s="195" t="s">
        <v>134</v>
      </c>
      <c r="BK223" s="197">
        <f>BK224</f>
        <v>0</v>
      </c>
    </row>
    <row r="224" s="1" customFormat="1" ht="22.5" customHeight="1">
      <c r="B224" s="36"/>
      <c r="C224" s="200" t="s">
        <v>320</v>
      </c>
      <c r="D224" s="200" t="s">
        <v>137</v>
      </c>
      <c r="E224" s="201" t="s">
        <v>321</v>
      </c>
      <c r="F224" s="202" t="s">
        <v>322</v>
      </c>
      <c r="G224" s="203" t="s">
        <v>303</v>
      </c>
      <c r="H224" s="204">
        <v>3.3210000000000002</v>
      </c>
      <c r="I224" s="205"/>
      <c r="J224" s="206">
        <f>ROUND(I224*H224,2)</f>
        <v>0</v>
      </c>
      <c r="K224" s="202" t="s">
        <v>141</v>
      </c>
      <c r="L224" s="41"/>
      <c r="M224" s="207" t="s">
        <v>1</v>
      </c>
      <c r="N224" s="208" t="s">
        <v>39</v>
      </c>
      <c r="O224" s="77"/>
      <c r="P224" s="209">
        <f>O224*H224</f>
        <v>0</v>
      </c>
      <c r="Q224" s="209">
        <v>0</v>
      </c>
      <c r="R224" s="209">
        <f>Q224*H224</f>
        <v>0</v>
      </c>
      <c r="S224" s="209">
        <v>0</v>
      </c>
      <c r="T224" s="210">
        <f>S224*H224</f>
        <v>0</v>
      </c>
      <c r="AR224" s="15" t="s">
        <v>142</v>
      </c>
      <c r="AT224" s="15" t="s">
        <v>137</v>
      </c>
      <c r="AU224" s="15" t="s">
        <v>78</v>
      </c>
      <c r="AY224" s="15" t="s">
        <v>134</v>
      </c>
      <c r="BE224" s="211">
        <f>IF(N224="základní",J224,0)</f>
        <v>0</v>
      </c>
      <c r="BF224" s="211">
        <f>IF(N224="snížená",J224,0)</f>
        <v>0</v>
      </c>
      <c r="BG224" s="211">
        <f>IF(N224="zákl. přenesená",J224,0)</f>
        <v>0</v>
      </c>
      <c r="BH224" s="211">
        <f>IF(N224="sníž. přenesená",J224,0)</f>
        <v>0</v>
      </c>
      <c r="BI224" s="211">
        <f>IF(N224="nulová",J224,0)</f>
        <v>0</v>
      </c>
      <c r="BJ224" s="15" t="s">
        <v>76</v>
      </c>
      <c r="BK224" s="211">
        <f>ROUND(I224*H224,2)</f>
        <v>0</v>
      </c>
      <c r="BL224" s="15" t="s">
        <v>142</v>
      </c>
      <c r="BM224" s="15" t="s">
        <v>323</v>
      </c>
    </row>
    <row r="225" s="10" customFormat="1" ht="25.92" customHeight="1">
      <c r="B225" s="184"/>
      <c r="C225" s="185"/>
      <c r="D225" s="186" t="s">
        <v>67</v>
      </c>
      <c r="E225" s="187" t="s">
        <v>324</v>
      </c>
      <c r="F225" s="187" t="s">
        <v>325</v>
      </c>
      <c r="G225" s="185"/>
      <c r="H225" s="185"/>
      <c r="I225" s="188"/>
      <c r="J225" s="189">
        <f>BK225</f>
        <v>0</v>
      </c>
      <c r="K225" s="185"/>
      <c r="L225" s="190"/>
      <c r="M225" s="191"/>
      <c r="N225" s="192"/>
      <c r="O225" s="192"/>
      <c r="P225" s="193">
        <f>P226+P271+P281+P289+P298+P314+P317+P320+P328+P340+P354+P393+P413+P416+P467</f>
        <v>0</v>
      </c>
      <c r="Q225" s="192"/>
      <c r="R225" s="193">
        <f>R226+R271+R281+R289+R298+R314+R317+R320+R328+R340+R354+R393+R413+R416+R467</f>
        <v>0.9890578163</v>
      </c>
      <c r="S225" s="192"/>
      <c r="T225" s="194">
        <f>T226+T271+T281+T289+T298+T314+T317+T320+T328+T340+T354+T393+T413+T416+T467</f>
        <v>0.50902480999999999</v>
      </c>
      <c r="AR225" s="195" t="s">
        <v>76</v>
      </c>
      <c r="AT225" s="196" t="s">
        <v>67</v>
      </c>
      <c r="AU225" s="196" t="s">
        <v>68</v>
      </c>
      <c r="AY225" s="195" t="s">
        <v>134</v>
      </c>
      <c r="BK225" s="197">
        <f>BK226+BK271+BK281+BK289+BK298+BK314+BK317+BK320+BK328+BK340+BK354+BK393+BK413+BK416+BK467</f>
        <v>0</v>
      </c>
    </row>
    <row r="226" s="10" customFormat="1" ht="22.8" customHeight="1">
      <c r="B226" s="184"/>
      <c r="C226" s="185"/>
      <c r="D226" s="186" t="s">
        <v>67</v>
      </c>
      <c r="E226" s="198" t="s">
        <v>326</v>
      </c>
      <c r="F226" s="198" t="s">
        <v>327</v>
      </c>
      <c r="G226" s="185"/>
      <c r="H226" s="185"/>
      <c r="I226" s="188"/>
      <c r="J226" s="199">
        <f>BK226</f>
        <v>0</v>
      </c>
      <c r="K226" s="185"/>
      <c r="L226" s="190"/>
      <c r="M226" s="191"/>
      <c r="N226" s="192"/>
      <c r="O226" s="192"/>
      <c r="P226" s="193">
        <f>P227+P230+P232+P238+P268</f>
        <v>0</v>
      </c>
      <c r="Q226" s="192"/>
      <c r="R226" s="193">
        <f>R227+R230+R232+R238+R268</f>
        <v>0.0024000000000000002</v>
      </c>
      <c r="S226" s="192"/>
      <c r="T226" s="194">
        <f>T227+T230+T232+T238+T268</f>
        <v>0</v>
      </c>
      <c r="AR226" s="195" t="s">
        <v>76</v>
      </c>
      <c r="AT226" s="196" t="s">
        <v>67</v>
      </c>
      <c r="AU226" s="196" t="s">
        <v>76</v>
      </c>
      <c r="AY226" s="195" t="s">
        <v>134</v>
      </c>
      <c r="BK226" s="197">
        <f>BK227+BK230+BK232+BK238+BK268</f>
        <v>0</v>
      </c>
    </row>
    <row r="227" s="10" customFormat="1" ht="20.88" customHeight="1">
      <c r="B227" s="184"/>
      <c r="C227" s="185"/>
      <c r="D227" s="186" t="s">
        <v>67</v>
      </c>
      <c r="E227" s="198" t="s">
        <v>328</v>
      </c>
      <c r="F227" s="198" t="s">
        <v>329</v>
      </c>
      <c r="G227" s="185"/>
      <c r="H227" s="185"/>
      <c r="I227" s="188"/>
      <c r="J227" s="199">
        <f>BK227</f>
        <v>0</v>
      </c>
      <c r="K227" s="185"/>
      <c r="L227" s="190"/>
      <c r="M227" s="191"/>
      <c r="N227" s="192"/>
      <c r="O227" s="192"/>
      <c r="P227" s="193">
        <f>SUM(P228:P229)</f>
        <v>0</v>
      </c>
      <c r="Q227" s="192"/>
      <c r="R227" s="193">
        <f>SUM(R228:R229)</f>
        <v>0</v>
      </c>
      <c r="S227" s="192"/>
      <c r="T227" s="194">
        <f>SUM(T228:T229)</f>
        <v>0</v>
      </c>
      <c r="AR227" s="195" t="s">
        <v>76</v>
      </c>
      <c r="AT227" s="196" t="s">
        <v>67</v>
      </c>
      <c r="AU227" s="196" t="s">
        <v>78</v>
      </c>
      <c r="AY227" s="195" t="s">
        <v>134</v>
      </c>
      <c r="BK227" s="197">
        <f>SUM(BK228:BK229)</f>
        <v>0</v>
      </c>
    </row>
    <row r="228" s="1" customFormat="1" ht="16.5" customHeight="1">
      <c r="B228" s="36"/>
      <c r="C228" s="200" t="s">
        <v>330</v>
      </c>
      <c r="D228" s="200" t="s">
        <v>137</v>
      </c>
      <c r="E228" s="201" t="s">
        <v>331</v>
      </c>
      <c r="F228" s="202" t="s">
        <v>332</v>
      </c>
      <c r="G228" s="203" t="s">
        <v>333</v>
      </c>
      <c r="H228" s="204">
        <v>6</v>
      </c>
      <c r="I228" s="205"/>
      <c r="J228" s="206">
        <f>ROUND(I228*H228,2)</f>
        <v>0</v>
      </c>
      <c r="K228" s="202" t="s">
        <v>1</v>
      </c>
      <c r="L228" s="41"/>
      <c r="M228" s="207" t="s">
        <v>1</v>
      </c>
      <c r="N228" s="208" t="s">
        <v>39</v>
      </c>
      <c r="O228" s="77"/>
      <c r="P228" s="209">
        <f>O228*H228</f>
        <v>0</v>
      </c>
      <c r="Q228" s="209">
        <v>0</v>
      </c>
      <c r="R228" s="209">
        <f>Q228*H228</f>
        <v>0</v>
      </c>
      <c r="S228" s="209">
        <v>0</v>
      </c>
      <c r="T228" s="210">
        <f>S228*H228</f>
        <v>0</v>
      </c>
      <c r="AR228" s="15" t="s">
        <v>142</v>
      </c>
      <c r="AT228" s="15" t="s">
        <v>137</v>
      </c>
      <c r="AU228" s="15" t="s">
        <v>135</v>
      </c>
      <c r="AY228" s="15" t="s">
        <v>134</v>
      </c>
      <c r="BE228" s="211">
        <f>IF(N228="základní",J228,0)</f>
        <v>0</v>
      </c>
      <c r="BF228" s="211">
        <f>IF(N228="snížená",J228,0)</f>
        <v>0</v>
      </c>
      <c r="BG228" s="211">
        <f>IF(N228="zákl. přenesená",J228,0)</f>
        <v>0</v>
      </c>
      <c r="BH228" s="211">
        <f>IF(N228="sníž. přenesená",J228,0)</f>
        <v>0</v>
      </c>
      <c r="BI228" s="211">
        <f>IF(N228="nulová",J228,0)</f>
        <v>0</v>
      </c>
      <c r="BJ228" s="15" t="s">
        <v>76</v>
      </c>
      <c r="BK228" s="211">
        <f>ROUND(I228*H228,2)</f>
        <v>0</v>
      </c>
      <c r="BL228" s="15" t="s">
        <v>142</v>
      </c>
      <c r="BM228" s="15" t="s">
        <v>334</v>
      </c>
    </row>
    <row r="229" s="1" customFormat="1" ht="16.5" customHeight="1">
      <c r="B229" s="36"/>
      <c r="C229" s="200" t="s">
        <v>335</v>
      </c>
      <c r="D229" s="200" t="s">
        <v>137</v>
      </c>
      <c r="E229" s="201" t="s">
        <v>336</v>
      </c>
      <c r="F229" s="202" t="s">
        <v>337</v>
      </c>
      <c r="G229" s="203" t="s">
        <v>333</v>
      </c>
      <c r="H229" s="204">
        <v>1</v>
      </c>
      <c r="I229" s="205"/>
      <c r="J229" s="206">
        <f>ROUND(I229*H229,2)</f>
        <v>0</v>
      </c>
      <c r="K229" s="202" t="s">
        <v>1</v>
      </c>
      <c r="L229" s="41"/>
      <c r="M229" s="207" t="s">
        <v>1</v>
      </c>
      <c r="N229" s="208" t="s">
        <v>39</v>
      </c>
      <c r="O229" s="77"/>
      <c r="P229" s="209">
        <f>O229*H229</f>
        <v>0</v>
      </c>
      <c r="Q229" s="209">
        <v>0</v>
      </c>
      <c r="R229" s="209">
        <f>Q229*H229</f>
        <v>0</v>
      </c>
      <c r="S229" s="209">
        <v>0</v>
      </c>
      <c r="T229" s="210">
        <f>S229*H229</f>
        <v>0</v>
      </c>
      <c r="AR229" s="15" t="s">
        <v>142</v>
      </c>
      <c r="AT229" s="15" t="s">
        <v>137</v>
      </c>
      <c r="AU229" s="15" t="s">
        <v>135</v>
      </c>
      <c r="AY229" s="15" t="s">
        <v>134</v>
      </c>
      <c r="BE229" s="211">
        <f>IF(N229="základní",J229,0)</f>
        <v>0</v>
      </c>
      <c r="BF229" s="211">
        <f>IF(N229="snížená",J229,0)</f>
        <v>0</v>
      </c>
      <c r="BG229" s="211">
        <f>IF(N229="zákl. přenesená",J229,0)</f>
        <v>0</v>
      </c>
      <c r="BH229" s="211">
        <f>IF(N229="sníž. přenesená",J229,0)</f>
        <v>0</v>
      </c>
      <c r="BI229" s="211">
        <f>IF(N229="nulová",J229,0)</f>
        <v>0</v>
      </c>
      <c r="BJ229" s="15" t="s">
        <v>76</v>
      </c>
      <c r="BK229" s="211">
        <f>ROUND(I229*H229,2)</f>
        <v>0</v>
      </c>
      <c r="BL229" s="15" t="s">
        <v>142</v>
      </c>
      <c r="BM229" s="15" t="s">
        <v>338</v>
      </c>
    </row>
    <row r="230" s="10" customFormat="1" ht="20.88" customHeight="1">
      <c r="B230" s="184"/>
      <c r="C230" s="185"/>
      <c r="D230" s="186" t="s">
        <v>67</v>
      </c>
      <c r="E230" s="198" t="s">
        <v>339</v>
      </c>
      <c r="F230" s="198" t="s">
        <v>340</v>
      </c>
      <c r="G230" s="185"/>
      <c r="H230" s="185"/>
      <c r="I230" s="188"/>
      <c r="J230" s="199">
        <f>BK230</f>
        <v>0</v>
      </c>
      <c r="K230" s="185"/>
      <c r="L230" s="190"/>
      <c r="M230" s="191"/>
      <c r="N230" s="192"/>
      <c r="O230" s="192"/>
      <c r="P230" s="193">
        <f>P231</f>
        <v>0</v>
      </c>
      <c r="Q230" s="192"/>
      <c r="R230" s="193">
        <f>R231</f>
        <v>0</v>
      </c>
      <c r="S230" s="192"/>
      <c r="T230" s="194">
        <f>T231</f>
        <v>0</v>
      </c>
      <c r="AR230" s="195" t="s">
        <v>78</v>
      </c>
      <c r="AT230" s="196" t="s">
        <v>67</v>
      </c>
      <c r="AU230" s="196" t="s">
        <v>78</v>
      </c>
      <c r="AY230" s="195" t="s">
        <v>134</v>
      </c>
      <c r="BK230" s="197">
        <f>BK231</f>
        <v>0</v>
      </c>
    </row>
    <row r="231" s="1" customFormat="1" ht="22.5" customHeight="1">
      <c r="B231" s="36"/>
      <c r="C231" s="200" t="s">
        <v>341</v>
      </c>
      <c r="D231" s="200" t="s">
        <v>137</v>
      </c>
      <c r="E231" s="201" t="s">
        <v>342</v>
      </c>
      <c r="F231" s="202" t="s">
        <v>343</v>
      </c>
      <c r="G231" s="203" t="s">
        <v>140</v>
      </c>
      <c r="H231" s="204">
        <v>1</v>
      </c>
      <c r="I231" s="205"/>
      <c r="J231" s="206">
        <f>ROUND(I231*H231,2)</f>
        <v>0</v>
      </c>
      <c r="K231" s="202" t="s">
        <v>1</v>
      </c>
      <c r="L231" s="41"/>
      <c r="M231" s="207" t="s">
        <v>1</v>
      </c>
      <c r="N231" s="208" t="s">
        <v>39</v>
      </c>
      <c r="O231" s="77"/>
      <c r="P231" s="209">
        <f>O231*H231</f>
        <v>0</v>
      </c>
      <c r="Q231" s="209">
        <v>0</v>
      </c>
      <c r="R231" s="209">
        <f>Q231*H231</f>
        <v>0</v>
      </c>
      <c r="S231" s="209">
        <v>0</v>
      </c>
      <c r="T231" s="210">
        <f>S231*H231</f>
        <v>0</v>
      </c>
      <c r="AR231" s="15" t="s">
        <v>230</v>
      </c>
      <c r="AT231" s="15" t="s">
        <v>137</v>
      </c>
      <c r="AU231" s="15" t="s">
        <v>135</v>
      </c>
      <c r="AY231" s="15" t="s">
        <v>134</v>
      </c>
      <c r="BE231" s="211">
        <f>IF(N231="základní",J231,0)</f>
        <v>0</v>
      </c>
      <c r="BF231" s="211">
        <f>IF(N231="snížená",J231,0)</f>
        <v>0</v>
      </c>
      <c r="BG231" s="211">
        <f>IF(N231="zákl. přenesená",J231,0)</f>
        <v>0</v>
      </c>
      <c r="BH231" s="211">
        <f>IF(N231="sníž. přenesená",J231,0)</f>
        <v>0</v>
      </c>
      <c r="BI231" s="211">
        <f>IF(N231="nulová",J231,0)</f>
        <v>0</v>
      </c>
      <c r="BJ231" s="15" t="s">
        <v>76</v>
      </c>
      <c r="BK231" s="211">
        <f>ROUND(I231*H231,2)</f>
        <v>0</v>
      </c>
      <c r="BL231" s="15" t="s">
        <v>230</v>
      </c>
      <c r="BM231" s="15" t="s">
        <v>344</v>
      </c>
    </row>
    <row r="232" s="10" customFormat="1" ht="20.88" customHeight="1">
      <c r="B232" s="184"/>
      <c r="C232" s="185"/>
      <c r="D232" s="186" t="s">
        <v>67</v>
      </c>
      <c r="E232" s="198" t="s">
        <v>345</v>
      </c>
      <c r="F232" s="198" t="s">
        <v>346</v>
      </c>
      <c r="G232" s="185"/>
      <c r="H232" s="185"/>
      <c r="I232" s="188"/>
      <c r="J232" s="199">
        <f>BK232</f>
        <v>0</v>
      </c>
      <c r="K232" s="185"/>
      <c r="L232" s="190"/>
      <c r="M232" s="191"/>
      <c r="N232" s="192"/>
      <c r="O232" s="192"/>
      <c r="P232" s="193">
        <f>SUM(P233:P237)</f>
        <v>0</v>
      </c>
      <c r="Q232" s="192"/>
      <c r="R232" s="193">
        <f>SUM(R233:R237)</f>
        <v>0</v>
      </c>
      <c r="S232" s="192"/>
      <c r="T232" s="194">
        <f>SUM(T233:T237)</f>
        <v>0</v>
      </c>
      <c r="AR232" s="195" t="s">
        <v>78</v>
      </c>
      <c r="AT232" s="196" t="s">
        <v>67</v>
      </c>
      <c r="AU232" s="196" t="s">
        <v>78</v>
      </c>
      <c r="AY232" s="195" t="s">
        <v>134</v>
      </c>
      <c r="BK232" s="197">
        <f>SUM(BK233:BK237)</f>
        <v>0</v>
      </c>
    </row>
    <row r="233" s="1" customFormat="1" ht="16.5" customHeight="1">
      <c r="B233" s="36"/>
      <c r="C233" s="200" t="s">
        <v>347</v>
      </c>
      <c r="D233" s="200" t="s">
        <v>137</v>
      </c>
      <c r="E233" s="201" t="s">
        <v>348</v>
      </c>
      <c r="F233" s="202" t="s">
        <v>349</v>
      </c>
      <c r="G233" s="203" t="s">
        <v>140</v>
      </c>
      <c r="H233" s="204">
        <v>1</v>
      </c>
      <c r="I233" s="205"/>
      <c r="J233" s="206">
        <f>ROUND(I233*H233,2)</f>
        <v>0</v>
      </c>
      <c r="K233" s="202" t="s">
        <v>1</v>
      </c>
      <c r="L233" s="41"/>
      <c r="M233" s="207" t="s">
        <v>1</v>
      </c>
      <c r="N233" s="208" t="s">
        <v>39</v>
      </c>
      <c r="O233" s="77"/>
      <c r="P233" s="209">
        <f>O233*H233</f>
        <v>0</v>
      </c>
      <c r="Q233" s="209">
        <v>0</v>
      </c>
      <c r="R233" s="209">
        <f>Q233*H233</f>
        <v>0</v>
      </c>
      <c r="S233" s="209">
        <v>0</v>
      </c>
      <c r="T233" s="210">
        <f>S233*H233</f>
        <v>0</v>
      </c>
      <c r="AR233" s="15" t="s">
        <v>230</v>
      </c>
      <c r="AT233" s="15" t="s">
        <v>137</v>
      </c>
      <c r="AU233" s="15" t="s">
        <v>135</v>
      </c>
      <c r="AY233" s="15" t="s">
        <v>134</v>
      </c>
      <c r="BE233" s="211">
        <f>IF(N233="základní",J233,0)</f>
        <v>0</v>
      </c>
      <c r="BF233" s="211">
        <f>IF(N233="snížená",J233,0)</f>
        <v>0</v>
      </c>
      <c r="BG233" s="211">
        <f>IF(N233="zákl. přenesená",J233,0)</f>
        <v>0</v>
      </c>
      <c r="BH233" s="211">
        <f>IF(N233="sníž. přenesená",J233,0)</f>
        <v>0</v>
      </c>
      <c r="BI233" s="211">
        <f>IF(N233="nulová",J233,0)</f>
        <v>0</v>
      </c>
      <c r="BJ233" s="15" t="s">
        <v>76</v>
      </c>
      <c r="BK233" s="211">
        <f>ROUND(I233*H233,2)</f>
        <v>0</v>
      </c>
      <c r="BL233" s="15" t="s">
        <v>230</v>
      </c>
      <c r="BM233" s="15" t="s">
        <v>350</v>
      </c>
    </row>
    <row r="234" s="1" customFormat="1" ht="16.5" customHeight="1">
      <c r="B234" s="36"/>
      <c r="C234" s="245" t="s">
        <v>351</v>
      </c>
      <c r="D234" s="245" t="s">
        <v>231</v>
      </c>
      <c r="E234" s="246" t="s">
        <v>352</v>
      </c>
      <c r="F234" s="247" t="s">
        <v>353</v>
      </c>
      <c r="G234" s="248" t="s">
        <v>140</v>
      </c>
      <c r="H234" s="249">
        <v>1</v>
      </c>
      <c r="I234" s="250"/>
      <c r="J234" s="251">
        <f>ROUND(I234*H234,2)</f>
        <v>0</v>
      </c>
      <c r="K234" s="247" t="s">
        <v>1</v>
      </c>
      <c r="L234" s="252"/>
      <c r="M234" s="253" t="s">
        <v>1</v>
      </c>
      <c r="N234" s="254" t="s">
        <v>39</v>
      </c>
      <c r="O234" s="77"/>
      <c r="P234" s="209">
        <f>O234*H234</f>
        <v>0</v>
      </c>
      <c r="Q234" s="209">
        <v>0</v>
      </c>
      <c r="R234" s="209">
        <f>Q234*H234</f>
        <v>0</v>
      </c>
      <c r="S234" s="209">
        <v>0</v>
      </c>
      <c r="T234" s="210">
        <f>S234*H234</f>
        <v>0</v>
      </c>
      <c r="AR234" s="15" t="s">
        <v>309</v>
      </c>
      <c r="AT234" s="15" t="s">
        <v>231</v>
      </c>
      <c r="AU234" s="15" t="s">
        <v>135</v>
      </c>
      <c r="AY234" s="15" t="s">
        <v>134</v>
      </c>
      <c r="BE234" s="211">
        <f>IF(N234="základní",J234,0)</f>
        <v>0</v>
      </c>
      <c r="BF234" s="211">
        <f>IF(N234="snížená",J234,0)</f>
        <v>0</v>
      </c>
      <c r="BG234" s="211">
        <f>IF(N234="zákl. přenesená",J234,0)</f>
        <v>0</v>
      </c>
      <c r="BH234" s="211">
        <f>IF(N234="sníž. přenesená",J234,0)</f>
        <v>0</v>
      </c>
      <c r="BI234" s="211">
        <f>IF(N234="nulová",J234,0)</f>
        <v>0</v>
      </c>
      <c r="BJ234" s="15" t="s">
        <v>76</v>
      </c>
      <c r="BK234" s="211">
        <f>ROUND(I234*H234,2)</f>
        <v>0</v>
      </c>
      <c r="BL234" s="15" t="s">
        <v>230</v>
      </c>
      <c r="BM234" s="15" t="s">
        <v>354</v>
      </c>
    </row>
    <row r="235" s="1" customFormat="1">
      <c r="B235" s="36"/>
      <c r="C235" s="37"/>
      <c r="D235" s="214" t="s">
        <v>355</v>
      </c>
      <c r="E235" s="37"/>
      <c r="F235" s="255" t="s">
        <v>356</v>
      </c>
      <c r="G235" s="37"/>
      <c r="H235" s="37"/>
      <c r="I235" s="125"/>
      <c r="J235" s="37"/>
      <c r="K235" s="37"/>
      <c r="L235" s="41"/>
      <c r="M235" s="256"/>
      <c r="N235" s="77"/>
      <c r="O235" s="77"/>
      <c r="P235" s="77"/>
      <c r="Q235" s="77"/>
      <c r="R235" s="77"/>
      <c r="S235" s="77"/>
      <c r="T235" s="78"/>
      <c r="AT235" s="15" t="s">
        <v>355</v>
      </c>
      <c r="AU235" s="15" t="s">
        <v>135</v>
      </c>
    </row>
    <row r="236" s="1" customFormat="1" ht="16.5" customHeight="1">
      <c r="B236" s="36"/>
      <c r="C236" s="245" t="s">
        <v>357</v>
      </c>
      <c r="D236" s="245" t="s">
        <v>231</v>
      </c>
      <c r="E236" s="246" t="s">
        <v>358</v>
      </c>
      <c r="F236" s="247" t="s">
        <v>359</v>
      </c>
      <c r="G236" s="248" t="s">
        <v>140</v>
      </c>
      <c r="H236" s="249">
        <v>1</v>
      </c>
      <c r="I236" s="250"/>
      <c r="J236" s="251">
        <f>ROUND(I236*H236,2)</f>
        <v>0</v>
      </c>
      <c r="K236" s="247" t="s">
        <v>1</v>
      </c>
      <c r="L236" s="252"/>
      <c r="M236" s="253" t="s">
        <v>1</v>
      </c>
      <c r="N236" s="254" t="s">
        <v>39</v>
      </c>
      <c r="O236" s="77"/>
      <c r="P236" s="209">
        <f>O236*H236</f>
        <v>0</v>
      </c>
      <c r="Q236" s="209">
        <v>0</v>
      </c>
      <c r="R236" s="209">
        <f>Q236*H236</f>
        <v>0</v>
      </c>
      <c r="S236" s="209">
        <v>0</v>
      </c>
      <c r="T236" s="210">
        <f>S236*H236</f>
        <v>0</v>
      </c>
      <c r="AR236" s="15" t="s">
        <v>309</v>
      </c>
      <c r="AT236" s="15" t="s">
        <v>231</v>
      </c>
      <c r="AU236" s="15" t="s">
        <v>135</v>
      </c>
      <c r="AY236" s="15" t="s">
        <v>134</v>
      </c>
      <c r="BE236" s="211">
        <f>IF(N236="základní",J236,0)</f>
        <v>0</v>
      </c>
      <c r="BF236" s="211">
        <f>IF(N236="snížená",J236,0)</f>
        <v>0</v>
      </c>
      <c r="BG236" s="211">
        <f>IF(N236="zákl. přenesená",J236,0)</f>
        <v>0</v>
      </c>
      <c r="BH236" s="211">
        <f>IF(N236="sníž. přenesená",J236,0)</f>
        <v>0</v>
      </c>
      <c r="BI236" s="211">
        <f>IF(N236="nulová",J236,0)</f>
        <v>0</v>
      </c>
      <c r="BJ236" s="15" t="s">
        <v>76</v>
      </c>
      <c r="BK236" s="211">
        <f>ROUND(I236*H236,2)</f>
        <v>0</v>
      </c>
      <c r="BL236" s="15" t="s">
        <v>230</v>
      </c>
      <c r="BM236" s="15" t="s">
        <v>360</v>
      </c>
    </row>
    <row r="237" s="1" customFormat="1">
      <c r="B237" s="36"/>
      <c r="C237" s="37"/>
      <c r="D237" s="214" t="s">
        <v>355</v>
      </c>
      <c r="E237" s="37"/>
      <c r="F237" s="255" t="s">
        <v>361</v>
      </c>
      <c r="G237" s="37"/>
      <c r="H237" s="37"/>
      <c r="I237" s="125"/>
      <c r="J237" s="37"/>
      <c r="K237" s="37"/>
      <c r="L237" s="41"/>
      <c r="M237" s="256"/>
      <c r="N237" s="77"/>
      <c r="O237" s="77"/>
      <c r="P237" s="77"/>
      <c r="Q237" s="77"/>
      <c r="R237" s="77"/>
      <c r="S237" s="77"/>
      <c r="T237" s="78"/>
      <c r="AT237" s="15" t="s">
        <v>355</v>
      </c>
      <c r="AU237" s="15" t="s">
        <v>135</v>
      </c>
    </row>
    <row r="238" s="10" customFormat="1" ht="20.88" customHeight="1">
      <c r="B238" s="184"/>
      <c r="C238" s="185"/>
      <c r="D238" s="186" t="s">
        <v>67</v>
      </c>
      <c r="E238" s="198" t="s">
        <v>362</v>
      </c>
      <c r="F238" s="198" t="s">
        <v>363</v>
      </c>
      <c r="G238" s="185"/>
      <c r="H238" s="185"/>
      <c r="I238" s="188"/>
      <c r="J238" s="199">
        <f>BK238</f>
        <v>0</v>
      </c>
      <c r="K238" s="185"/>
      <c r="L238" s="190"/>
      <c r="M238" s="191"/>
      <c r="N238" s="192"/>
      <c r="O238" s="192"/>
      <c r="P238" s="193">
        <f>SUM(P239:P267)</f>
        <v>0</v>
      </c>
      <c r="Q238" s="192"/>
      <c r="R238" s="193">
        <f>SUM(R239:R267)</f>
        <v>0.0024000000000000002</v>
      </c>
      <c r="S238" s="192"/>
      <c r="T238" s="194">
        <f>SUM(T239:T267)</f>
        <v>0</v>
      </c>
      <c r="AR238" s="195" t="s">
        <v>135</v>
      </c>
      <c r="AT238" s="196" t="s">
        <v>67</v>
      </c>
      <c r="AU238" s="196" t="s">
        <v>78</v>
      </c>
      <c r="AY238" s="195" t="s">
        <v>134</v>
      </c>
      <c r="BK238" s="197">
        <f>SUM(BK239:BK267)</f>
        <v>0</v>
      </c>
    </row>
    <row r="239" s="1" customFormat="1" ht="16.5" customHeight="1">
      <c r="B239" s="36"/>
      <c r="C239" s="200" t="s">
        <v>364</v>
      </c>
      <c r="D239" s="200" t="s">
        <v>137</v>
      </c>
      <c r="E239" s="201" t="s">
        <v>365</v>
      </c>
      <c r="F239" s="202" t="s">
        <v>366</v>
      </c>
      <c r="G239" s="203" t="s">
        <v>140</v>
      </c>
      <c r="H239" s="204">
        <v>4</v>
      </c>
      <c r="I239" s="205"/>
      <c r="J239" s="206">
        <f>ROUND(I239*H239,2)</f>
        <v>0</v>
      </c>
      <c r="K239" s="202" t="s">
        <v>1</v>
      </c>
      <c r="L239" s="41"/>
      <c r="M239" s="207" t="s">
        <v>1</v>
      </c>
      <c r="N239" s="208" t="s">
        <v>39</v>
      </c>
      <c r="O239" s="77"/>
      <c r="P239" s="209">
        <f>O239*H239</f>
        <v>0</v>
      </c>
      <c r="Q239" s="209">
        <v>0</v>
      </c>
      <c r="R239" s="209">
        <f>Q239*H239</f>
        <v>0</v>
      </c>
      <c r="S239" s="209">
        <v>0</v>
      </c>
      <c r="T239" s="210">
        <f>S239*H239</f>
        <v>0</v>
      </c>
      <c r="AR239" s="15" t="s">
        <v>225</v>
      </c>
      <c r="AT239" s="15" t="s">
        <v>137</v>
      </c>
      <c r="AU239" s="15" t="s">
        <v>135</v>
      </c>
      <c r="AY239" s="15" t="s">
        <v>134</v>
      </c>
      <c r="BE239" s="211">
        <f>IF(N239="základní",J239,0)</f>
        <v>0</v>
      </c>
      <c r="BF239" s="211">
        <f>IF(N239="snížená",J239,0)</f>
        <v>0</v>
      </c>
      <c r="BG239" s="211">
        <f>IF(N239="zákl. přenesená",J239,0)</f>
        <v>0</v>
      </c>
      <c r="BH239" s="211">
        <f>IF(N239="sníž. přenesená",J239,0)</f>
        <v>0</v>
      </c>
      <c r="BI239" s="211">
        <f>IF(N239="nulová",J239,0)</f>
        <v>0</v>
      </c>
      <c r="BJ239" s="15" t="s">
        <v>76</v>
      </c>
      <c r="BK239" s="211">
        <f>ROUND(I239*H239,2)</f>
        <v>0</v>
      </c>
      <c r="BL239" s="15" t="s">
        <v>225</v>
      </c>
      <c r="BM239" s="15" t="s">
        <v>367</v>
      </c>
    </row>
    <row r="240" s="1" customFormat="1">
      <c r="B240" s="36"/>
      <c r="C240" s="37"/>
      <c r="D240" s="214" t="s">
        <v>355</v>
      </c>
      <c r="E240" s="37"/>
      <c r="F240" s="255" t="s">
        <v>368</v>
      </c>
      <c r="G240" s="37"/>
      <c r="H240" s="37"/>
      <c r="I240" s="125"/>
      <c r="J240" s="37"/>
      <c r="K240" s="37"/>
      <c r="L240" s="41"/>
      <c r="M240" s="256"/>
      <c r="N240" s="77"/>
      <c r="O240" s="77"/>
      <c r="P240" s="77"/>
      <c r="Q240" s="77"/>
      <c r="R240" s="77"/>
      <c r="S240" s="77"/>
      <c r="T240" s="78"/>
      <c r="AT240" s="15" t="s">
        <v>355</v>
      </c>
      <c r="AU240" s="15" t="s">
        <v>135</v>
      </c>
    </row>
    <row r="241" s="1" customFormat="1" ht="16.5" customHeight="1">
      <c r="B241" s="36"/>
      <c r="C241" s="200" t="s">
        <v>369</v>
      </c>
      <c r="D241" s="200" t="s">
        <v>137</v>
      </c>
      <c r="E241" s="201" t="s">
        <v>370</v>
      </c>
      <c r="F241" s="202" t="s">
        <v>371</v>
      </c>
      <c r="G241" s="203" t="s">
        <v>140</v>
      </c>
      <c r="H241" s="204">
        <v>4</v>
      </c>
      <c r="I241" s="205"/>
      <c r="J241" s="206">
        <f>ROUND(I241*H241,2)</f>
        <v>0</v>
      </c>
      <c r="K241" s="202" t="s">
        <v>1</v>
      </c>
      <c r="L241" s="41"/>
      <c r="M241" s="207" t="s">
        <v>1</v>
      </c>
      <c r="N241" s="208" t="s">
        <v>39</v>
      </c>
      <c r="O241" s="77"/>
      <c r="P241" s="209">
        <f>O241*H241</f>
        <v>0</v>
      </c>
      <c r="Q241" s="209">
        <v>0</v>
      </c>
      <c r="R241" s="209">
        <f>Q241*H241</f>
        <v>0</v>
      </c>
      <c r="S241" s="209">
        <v>0</v>
      </c>
      <c r="T241" s="210">
        <f>S241*H241</f>
        <v>0</v>
      </c>
      <c r="AR241" s="15" t="s">
        <v>225</v>
      </c>
      <c r="AT241" s="15" t="s">
        <v>137</v>
      </c>
      <c r="AU241" s="15" t="s">
        <v>135</v>
      </c>
      <c r="AY241" s="15" t="s">
        <v>134</v>
      </c>
      <c r="BE241" s="211">
        <f>IF(N241="základní",J241,0)</f>
        <v>0</v>
      </c>
      <c r="BF241" s="211">
        <f>IF(N241="snížená",J241,0)</f>
        <v>0</v>
      </c>
      <c r="BG241" s="211">
        <f>IF(N241="zákl. přenesená",J241,0)</f>
        <v>0</v>
      </c>
      <c r="BH241" s="211">
        <f>IF(N241="sníž. přenesená",J241,0)</f>
        <v>0</v>
      </c>
      <c r="BI241" s="211">
        <f>IF(N241="nulová",J241,0)</f>
        <v>0</v>
      </c>
      <c r="BJ241" s="15" t="s">
        <v>76</v>
      </c>
      <c r="BK241" s="211">
        <f>ROUND(I241*H241,2)</f>
        <v>0</v>
      </c>
      <c r="BL241" s="15" t="s">
        <v>225</v>
      </c>
      <c r="BM241" s="15" t="s">
        <v>372</v>
      </c>
    </row>
    <row r="242" s="1" customFormat="1">
      <c r="B242" s="36"/>
      <c r="C242" s="37"/>
      <c r="D242" s="214" t="s">
        <v>355</v>
      </c>
      <c r="E242" s="37"/>
      <c r="F242" s="255" t="s">
        <v>368</v>
      </c>
      <c r="G242" s="37"/>
      <c r="H242" s="37"/>
      <c r="I242" s="125"/>
      <c r="J242" s="37"/>
      <c r="K242" s="37"/>
      <c r="L242" s="41"/>
      <c r="M242" s="256"/>
      <c r="N242" s="77"/>
      <c r="O242" s="77"/>
      <c r="P242" s="77"/>
      <c r="Q242" s="77"/>
      <c r="R242" s="77"/>
      <c r="S242" s="77"/>
      <c r="T242" s="78"/>
      <c r="AT242" s="15" t="s">
        <v>355</v>
      </c>
      <c r="AU242" s="15" t="s">
        <v>135</v>
      </c>
    </row>
    <row r="243" s="1" customFormat="1" ht="16.5" customHeight="1">
      <c r="B243" s="36"/>
      <c r="C243" s="245" t="s">
        <v>373</v>
      </c>
      <c r="D243" s="245" t="s">
        <v>231</v>
      </c>
      <c r="E243" s="246" t="s">
        <v>374</v>
      </c>
      <c r="F243" s="247" t="s">
        <v>375</v>
      </c>
      <c r="G243" s="248" t="s">
        <v>140</v>
      </c>
      <c r="H243" s="249">
        <v>4</v>
      </c>
      <c r="I243" s="250"/>
      <c r="J243" s="251">
        <f>ROUND(I243*H243,2)</f>
        <v>0</v>
      </c>
      <c r="K243" s="247" t="s">
        <v>1</v>
      </c>
      <c r="L243" s="252"/>
      <c r="M243" s="253" t="s">
        <v>1</v>
      </c>
      <c r="N243" s="254" t="s">
        <v>39</v>
      </c>
      <c r="O243" s="77"/>
      <c r="P243" s="209">
        <f>O243*H243</f>
        <v>0</v>
      </c>
      <c r="Q243" s="209">
        <v>0</v>
      </c>
      <c r="R243" s="209">
        <f>Q243*H243</f>
        <v>0</v>
      </c>
      <c r="S243" s="209">
        <v>0</v>
      </c>
      <c r="T243" s="210">
        <f>S243*H243</f>
        <v>0</v>
      </c>
      <c r="AR243" s="15" t="s">
        <v>376</v>
      </c>
      <c r="AT243" s="15" t="s">
        <v>231</v>
      </c>
      <c r="AU243" s="15" t="s">
        <v>135</v>
      </c>
      <c r="AY243" s="15" t="s">
        <v>134</v>
      </c>
      <c r="BE243" s="211">
        <f>IF(N243="základní",J243,0)</f>
        <v>0</v>
      </c>
      <c r="BF243" s="211">
        <f>IF(N243="snížená",J243,0)</f>
        <v>0</v>
      </c>
      <c r="BG243" s="211">
        <f>IF(N243="zákl. přenesená",J243,0)</f>
        <v>0</v>
      </c>
      <c r="BH243" s="211">
        <f>IF(N243="sníž. přenesená",J243,0)</f>
        <v>0</v>
      </c>
      <c r="BI243" s="211">
        <f>IF(N243="nulová",J243,0)</f>
        <v>0</v>
      </c>
      <c r="BJ243" s="15" t="s">
        <v>76</v>
      </c>
      <c r="BK243" s="211">
        <f>ROUND(I243*H243,2)</f>
        <v>0</v>
      </c>
      <c r="BL243" s="15" t="s">
        <v>225</v>
      </c>
      <c r="BM243" s="15" t="s">
        <v>377</v>
      </c>
    </row>
    <row r="244" s="1" customFormat="1" ht="16.5" customHeight="1">
      <c r="B244" s="36"/>
      <c r="C244" s="200" t="s">
        <v>378</v>
      </c>
      <c r="D244" s="200" t="s">
        <v>137</v>
      </c>
      <c r="E244" s="201" t="s">
        <v>379</v>
      </c>
      <c r="F244" s="202" t="s">
        <v>380</v>
      </c>
      <c r="G244" s="203" t="s">
        <v>140</v>
      </c>
      <c r="H244" s="204">
        <v>10</v>
      </c>
      <c r="I244" s="205"/>
      <c r="J244" s="206">
        <f>ROUND(I244*H244,2)</f>
        <v>0</v>
      </c>
      <c r="K244" s="202" t="s">
        <v>1</v>
      </c>
      <c r="L244" s="41"/>
      <c r="M244" s="207" t="s">
        <v>1</v>
      </c>
      <c r="N244" s="208" t="s">
        <v>39</v>
      </c>
      <c r="O244" s="77"/>
      <c r="P244" s="209">
        <f>O244*H244</f>
        <v>0</v>
      </c>
      <c r="Q244" s="209">
        <v>0</v>
      </c>
      <c r="R244" s="209">
        <f>Q244*H244</f>
        <v>0</v>
      </c>
      <c r="S244" s="209">
        <v>0</v>
      </c>
      <c r="T244" s="210">
        <f>S244*H244</f>
        <v>0</v>
      </c>
      <c r="AR244" s="15" t="s">
        <v>225</v>
      </c>
      <c r="AT244" s="15" t="s">
        <v>137</v>
      </c>
      <c r="AU244" s="15" t="s">
        <v>135</v>
      </c>
      <c r="AY244" s="15" t="s">
        <v>134</v>
      </c>
      <c r="BE244" s="211">
        <f>IF(N244="základní",J244,0)</f>
        <v>0</v>
      </c>
      <c r="BF244" s="211">
        <f>IF(N244="snížená",J244,0)</f>
        <v>0</v>
      </c>
      <c r="BG244" s="211">
        <f>IF(N244="zákl. přenesená",J244,0)</f>
        <v>0</v>
      </c>
      <c r="BH244" s="211">
        <f>IF(N244="sníž. přenesená",J244,0)</f>
        <v>0</v>
      </c>
      <c r="BI244" s="211">
        <f>IF(N244="nulová",J244,0)</f>
        <v>0</v>
      </c>
      <c r="BJ244" s="15" t="s">
        <v>76</v>
      </c>
      <c r="BK244" s="211">
        <f>ROUND(I244*H244,2)</f>
        <v>0</v>
      </c>
      <c r="BL244" s="15" t="s">
        <v>225</v>
      </c>
      <c r="BM244" s="15" t="s">
        <v>381</v>
      </c>
    </row>
    <row r="245" s="1" customFormat="1">
      <c r="B245" s="36"/>
      <c r="C245" s="37"/>
      <c r="D245" s="214" t="s">
        <v>355</v>
      </c>
      <c r="E245" s="37"/>
      <c r="F245" s="255" t="s">
        <v>382</v>
      </c>
      <c r="G245" s="37"/>
      <c r="H245" s="37"/>
      <c r="I245" s="125"/>
      <c r="J245" s="37"/>
      <c r="K245" s="37"/>
      <c r="L245" s="41"/>
      <c r="M245" s="256"/>
      <c r="N245" s="77"/>
      <c r="O245" s="77"/>
      <c r="P245" s="77"/>
      <c r="Q245" s="77"/>
      <c r="R245" s="77"/>
      <c r="S245" s="77"/>
      <c r="T245" s="78"/>
      <c r="AT245" s="15" t="s">
        <v>355</v>
      </c>
      <c r="AU245" s="15" t="s">
        <v>135</v>
      </c>
    </row>
    <row r="246" s="1" customFormat="1" ht="16.5" customHeight="1">
      <c r="B246" s="36"/>
      <c r="C246" s="200" t="s">
        <v>383</v>
      </c>
      <c r="D246" s="200" t="s">
        <v>137</v>
      </c>
      <c r="E246" s="201" t="s">
        <v>384</v>
      </c>
      <c r="F246" s="202" t="s">
        <v>385</v>
      </c>
      <c r="G246" s="203" t="s">
        <v>140</v>
      </c>
      <c r="H246" s="204">
        <v>5</v>
      </c>
      <c r="I246" s="205"/>
      <c r="J246" s="206">
        <f>ROUND(I246*H246,2)</f>
        <v>0</v>
      </c>
      <c r="K246" s="202" t="s">
        <v>1</v>
      </c>
      <c r="L246" s="41"/>
      <c r="M246" s="207" t="s">
        <v>1</v>
      </c>
      <c r="N246" s="208" t="s">
        <v>39</v>
      </c>
      <c r="O246" s="77"/>
      <c r="P246" s="209">
        <f>O246*H246</f>
        <v>0</v>
      </c>
      <c r="Q246" s="209">
        <v>0</v>
      </c>
      <c r="R246" s="209">
        <f>Q246*H246</f>
        <v>0</v>
      </c>
      <c r="S246" s="209">
        <v>0</v>
      </c>
      <c r="T246" s="210">
        <f>S246*H246</f>
        <v>0</v>
      </c>
      <c r="AR246" s="15" t="s">
        <v>225</v>
      </c>
      <c r="AT246" s="15" t="s">
        <v>137</v>
      </c>
      <c r="AU246" s="15" t="s">
        <v>135</v>
      </c>
      <c r="AY246" s="15" t="s">
        <v>134</v>
      </c>
      <c r="BE246" s="211">
        <f>IF(N246="základní",J246,0)</f>
        <v>0</v>
      </c>
      <c r="BF246" s="211">
        <f>IF(N246="snížená",J246,0)</f>
        <v>0</v>
      </c>
      <c r="BG246" s="211">
        <f>IF(N246="zákl. přenesená",J246,0)</f>
        <v>0</v>
      </c>
      <c r="BH246" s="211">
        <f>IF(N246="sníž. přenesená",J246,0)</f>
        <v>0</v>
      </c>
      <c r="BI246" s="211">
        <f>IF(N246="nulová",J246,0)</f>
        <v>0</v>
      </c>
      <c r="BJ246" s="15" t="s">
        <v>76</v>
      </c>
      <c r="BK246" s="211">
        <f>ROUND(I246*H246,2)</f>
        <v>0</v>
      </c>
      <c r="BL246" s="15" t="s">
        <v>225</v>
      </c>
      <c r="BM246" s="15" t="s">
        <v>386</v>
      </c>
    </row>
    <row r="247" s="1" customFormat="1">
      <c r="B247" s="36"/>
      <c r="C247" s="37"/>
      <c r="D247" s="214" t="s">
        <v>355</v>
      </c>
      <c r="E247" s="37"/>
      <c r="F247" s="255" t="s">
        <v>382</v>
      </c>
      <c r="G247" s="37"/>
      <c r="H247" s="37"/>
      <c r="I247" s="125"/>
      <c r="J247" s="37"/>
      <c r="K247" s="37"/>
      <c r="L247" s="41"/>
      <c r="M247" s="256"/>
      <c r="N247" s="77"/>
      <c r="O247" s="77"/>
      <c r="P247" s="77"/>
      <c r="Q247" s="77"/>
      <c r="R247" s="77"/>
      <c r="S247" s="77"/>
      <c r="T247" s="78"/>
      <c r="AT247" s="15" t="s">
        <v>355</v>
      </c>
      <c r="AU247" s="15" t="s">
        <v>135</v>
      </c>
    </row>
    <row r="248" s="1" customFormat="1" ht="16.5" customHeight="1">
      <c r="B248" s="36"/>
      <c r="C248" s="200" t="s">
        <v>387</v>
      </c>
      <c r="D248" s="200" t="s">
        <v>137</v>
      </c>
      <c r="E248" s="201" t="s">
        <v>388</v>
      </c>
      <c r="F248" s="202" t="s">
        <v>389</v>
      </c>
      <c r="G248" s="203" t="s">
        <v>140</v>
      </c>
      <c r="H248" s="204">
        <v>1</v>
      </c>
      <c r="I248" s="205"/>
      <c r="J248" s="206">
        <f>ROUND(I248*H248,2)</f>
        <v>0</v>
      </c>
      <c r="K248" s="202" t="s">
        <v>1</v>
      </c>
      <c r="L248" s="41"/>
      <c r="M248" s="207" t="s">
        <v>1</v>
      </c>
      <c r="N248" s="208" t="s">
        <v>39</v>
      </c>
      <c r="O248" s="77"/>
      <c r="P248" s="209">
        <f>O248*H248</f>
        <v>0</v>
      </c>
      <c r="Q248" s="209">
        <v>0</v>
      </c>
      <c r="R248" s="209">
        <f>Q248*H248</f>
        <v>0</v>
      </c>
      <c r="S248" s="209">
        <v>0</v>
      </c>
      <c r="T248" s="210">
        <f>S248*H248</f>
        <v>0</v>
      </c>
      <c r="AR248" s="15" t="s">
        <v>225</v>
      </c>
      <c r="AT248" s="15" t="s">
        <v>137</v>
      </c>
      <c r="AU248" s="15" t="s">
        <v>135</v>
      </c>
      <c r="AY248" s="15" t="s">
        <v>134</v>
      </c>
      <c r="BE248" s="211">
        <f>IF(N248="základní",J248,0)</f>
        <v>0</v>
      </c>
      <c r="BF248" s="211">
        <f>IF(N248="snížená",J248,0)</f>
        <v>0</v>
      </c>
      <c r="BG248" s="211">
        <f>IF(N248="zákl. přenesená",J248,0)</f>
        <v>0</v>
      </c>
      <c r="BH248" s="211">
        <f>IF(N248="sníž. přenesená",J248,0)</f>
        <v>0</v>
      </c>
      <c r="BI248" s="211">
        <f>IF(N248="nulová",J248,0)</f>
        <v>0</v>
      </c>
      <c r="BJ248" s="15" t="s">
        <v>76</v>
      </c>
      <c r="BK248" s="211">
        <f>ROUND(I248*H248,2)</f>
        <v>0</v>
      </c>
      <c r="BL248" s="15" t="s">
        <v>225</v>
      </c>
      <c r="BM248" s="15" t="s">
        <v>390</v>
      </c>
    </row>
    <row r="249" s="1" customFormat="1" ht="16.5" customHeight="1">
      <c r="B249" s="36"/>
      <c r="C249" s="245" t="s">
        <v>391</v>
      </c>
      <c r="D249" s="245" t="s">
        <v>231</v>
      </c>
      <c r="E249" s="246" t="s">
        <v>392</v>
      </c>
      <c r="F249" s="247" t="s">
        <v>393</v>
      </c>
      <c r="G249" s="248" t="s">
        <v>140</v>
      </c>
      <c r="H249" s="249">
        <v>1</v>
      </c>
      <c r="I249" s="250"/>
      <c r="J249" s="251">
        <f>ROUND(I249*H249,2)</f>
        <v>0</v>
      </c>
      <c r="K249" s="247" t="s">
        <v>1</v>
      </c>
      <c r="L249" s="252"/>
      <c r="M249" s="253" t="s">
        <v>1</v>
      </c>
      <c r="N249" s="254" t="s">
        <v>39</v>
      </c>
      <c r="O249" s="77"/>
      <c r="P249" s="209">
        <f>O249*H249</f>
        <v>0</v>
      </c>
      <c r="Q249" s="209">
        <v>0</v>
      </c>
      <c r="R249" s="209">
        <f>Q249*H249</f>
        <v>0</v>
      </c>
      <c r="S249" s="209">
        <v>0</v>
      </c>
      <c r="T249" s="210">
        <f>S249*H249</f>
        <v>0</v>
      </c>
      <c r="AR249" s="15" t="s">
        <v>376</v>
      </c>
      <c r="AT249" s="15" t="s">
        <v>231</v>
      </c>
      <c r="AU249" s="15" t="s">
        <v>135</v>
      </c>
      <c r="AY249" s="15" t="s">
        <v>134</v>
      </c>
      <c r="BE249" s="211">
        <f>IF(N249="základní",J249,0)</f>
        <v>0</v>
      </c>
      <c r="BF249" s="211">
        <f>IF(N249="snížená",J249,0)</f>
        <v>0</v>
      </c>
      <c r="BG249" s="211">
        <f>IF(N249="zákl. přenesená",J249,0)</f>
        <v>0</v>
      </c>
      <c r="BH249" s="211">
        <f>IF(N249="sníž. přenesená",J249,0)</f>
        <v>0</v>
      </c>
      <c r="BI249" s="211">
        <f>IF(N249="nulová",J249,0)</f>
        <v>0</v>
      </c>
      <c r="BJ249" s="15" t="s">
        <v>76</v>
      </c>
      <c r="BK249" s="211">
        <f>ROUND(I249*H249,2)</f>
        <v>0</v>
      </c>
      <c r="BL249" s="15" t="s">
        <v>225</v>
      </c>
      <c r="BM249" s="15" t="s">
        <v>394</v>
      </c>
    </row>
    <row r="250" s="1" customFormat="1" ht="16.5" customHeight="1">
      <c r="B250" s="36"/>
      <c r="C250" s="200" t="s">
        <v>395</v>
      </c>
      <c r="D250" s="200" t="s">
        <v>137</v>
      </c>
      <c r="E250" s="201" t="s">
        <v>396</v>
      </c>
      <c r="F250" s="202" t="s">
        <v>397</v>
      </c>
      <c r="G250" s="203" t="s">
        <v>140</v>
      </c>
      <c r="H250" s="204">
        <v>4</v>
      </c>
      <c r="I250" s="205"/>
      <c r="J250" s="206">
        <f>ROUND(I250*H250,2)</f>
        <v>0</v>
      </c>
      <c r="K250" s="202" t="s">
        <v>1</v>
      </c>
      <c r="L250" s="41"/>
      <c r="M250" s="207" t="s">
        <v>1</v>
      </c>
      <c r="N250" s="208" t="s">
        <v>39</v>
      </c>
      <c r="O250" s="77"/>
      <c r="P250" s="209">
        <f>O250*H250</f>
        <v>0</v>
      </c>
      <c r="Q250" s="209">
        <v>0</v>
      </c>
      <c r="R250" s="209">
        <f>Q250*H250</f>
        <v>0</v>
      </c>
      <c r="S250" s="209">
        <v>0</v>
      </c>
      <c r="T250" s="210">
        <f>S250*H250</f>
        <v>0</v>
      </c>
      <c r="AR250" s="15" t="s">
        <v>225</v>
      </c>
      <c r="AT250" s="15" t="s">
        <v>137</v>
      </c>
      <c r="AU250" s="15" t="s">
        <v>135</v>
      </c>
      <c r="AY250" s="15" t="s">
        <v>134</v>
      </c>
      <c r="BE250" s="211">
        <f>IF(N250="základní",J250,0)</f>
        <v>0</v>
      </c>
      <c r="BF250" s="211">
        <f>IF(N250="snížená",J250,0)</f>
        <v>0</v>
      </c>
      <c r="BG250" s="211">
        <f>IF(N250="zákl. přenesená",J250,0)</f>
        <v>0</v>
      </c>
      <c r="BH250" s="211">
        <f>IF(N250="sníž. přenesená",J250,0)</f>
        <v>0</v>
      </c>
      <c r="BI250" s="211">
        <f>IF(N250="nulová",J250,0)</f>
        <v>0</v>
      </c>
      <c r="BJ250" s="15" t="s">
        <v>76</v>
      </c>
      <c r="BK250" s="211">
        <f>ROUND(I250*H250,2)</f>
        <v>0</v>
      </c>
      <c r="BL250" s="15" t="s">
        <v>225</v>
      </c>
      <c r="BM250" s="15" t="s">
        <v>398</v>
      </c>
    </row>
    <row r="251" s="1" customFormat="1">
      <c r="B251" s="36"/>
      <c r="C251" s="37"/>
      <c r="D251" s="214" t="s">
        <v>355</v>
      </c>
      <c r="E251" s="37"/>
      <c r="F251" s="255" t="s">
        <v>399</v>
      </c>
      <c r="G251" s="37"/>
      <c r="H251" s="37"/>
      <c r="I251" s="125"/>
      <c r="J251" s="37"/>
      <c r="K251" s="37"/>
      <c r="L251" s="41"/>
      <c r="M251" s="256"/>
      <c r="N251" s="77"/>
      <c r="O251" s="77"/>
      <c r="P251" s="77"/>
      <c r="Q251" s="77"/>
      <c r="R251" s="77"/>
      <c r="S251" s="77"/>
      <c r="T251" s="78"/>
      <c r="AT251" s="15" t="s">
        <v>355</v>
      </c>
      <c r="AU251" s="15" t="s">
        <v>135</v>
      </c>
    </row>
    <row r="252" s="1" customFormat="1" ht="16.5" customHeight="1">
      <c r="B252" s="36"/>
      <c r="C252" s="245" t="s">
        <v>400</v>
      </c>
      <c r="D252" s="245" t="s">
        <v>231</v>
      </c>
      <c r="E252" s="246" t="s">
        <v>401</v>
      </c>
      <c r="F252" s="247" t="s">
        <v>402</v>
      </c>
      <c r="G252" s="248" t="s">
        <v>140</v>
      </c>
      <c r="H252" s="249">
        <v>4</v>
      </c>
      <c r="I252" s="250"/>
      <c r="J252" s="251">
        <f>ROUND(I252*H252,2)</f>
        <v>0</v>
      </c>
      <c r="K252" s="247" t="s">
        <v>1</v>
      </c>
      <c r="L252" s="252"/>
      <c r="M252" s="253" t="s">
        <v>1</v>
      </c>
      <c r="N252" s="254" t="s">
        <v>39</v>
      </c>
      <c r="O252" s="77"/>
      <c r="P252" s="209">
        <f>O252*H252</f>
        <v>0</v>
      </c>
      <c r="Q252" s="209">
        <v>0</v>
      </c>
      <c r="R252" s="209">
        <f>Q252*H252</f>
        <v>0</v>
      </c>
      <c r="S252" s="209">
        <v>0</v>
      </c>
      <c r="T252" s="210">
        <f>S252*H252</f>
        <v>0</v>
      </c>
      <c r="AR252" s="15" t="s">
        <v>376</v>
      </c>
      <c r="AT252" s="15" t="s">
        <v>231</v>
      </c>
      <c r="AU252" s="15" t="s">
        <v>135</v>
      </c>
      <c r="AY252" s="15" t="s">
        <v>134</v>
      </c>
      <c r="BE252" s="211">
        <f>IF(N252="základní",J252,0)</f>
        <v>0</v>
      </c>
      <c r="BF252" s="211">
        <f>IF(N252="snížená",J252,0)</f>
        <v>0</v>
      </c>
      <c r="BG252" s="211">
        <f>IF(N252="zákl. přenesená",J252,0)</f>
        <v>0</v>
      </c>
      <c r="BH252" s="211">
        <f>IF(N252="sníž. přenesená",J252,0)</f>
        <v>0</v>
      </c>
      <c r="BI252" s="211">
        <f>IF(N252="nulová",J252,0)</f>
        <v>0</v>
      </c>
      <c r="BJ252" s="15" t="s">
        <v>76</v>
      </c>
      <c r="BK252" s="211">
        <f>ROUND(I252*H252,2)</f>
        <v>0</v>
      </c>
      <c r="BL252" s="15" t="s">
        <v>225</v>
      </c>
      <c r="BM252" s="15" t="s">
        <v>403</v>
      </c>
    </row>
    <row r="253" s="1" customFormat="1" ht="16.5" customHeight="1">
      <c r="B253" s="36"/>
      <c r="C253" s="200" t="s">
        <v>404</v>
      </c>
      <c r="D253" s="200" t="s">
        <v>137</v>
      </c>
      <c r="E253" s="201" t="s">
        <v>405</v>
      </c>
      <c r="F253" s="202" t="s">
        <v>406</v>
      </c>
      <c r="G253" s="203" t="s">
        <v>140</v>
      </c>
      <c r="H253" s="204">
        <v>1</v>
      </c>
      <c r="I253" s="205"/>
      <c r="J253" s="206">
        <f>ROUND(I253*H253,2)</f>
        <v>0</v>
      </c>
      <c r="K253" s="202" t="s">
        <v>1</v>
      </c>
      <c r="L253" s="41"/>
      <c r="M253" s="207" t="s">
        <v>1</v>
      </c>
      <c r="N253" s="208" t="s">
        <v>39</v>
      </c>
      <c r="O253" s="77"/>
      <c r="P253" s="209">
        <f>O253*H253</f>
        <v>0</v>
      </c>
      <c r="Q253" s="209">
        <v>0</v>
      </c>
      <c r="R253" s="209">
        <f>Q253*H253</f>
        <v>0</v>
      </c>
      <c r="S253" s="209">
        <v>0</v>
      </c>
      <c r="T253" s="210">
        <f>S253*H253</f>
        <v>0</v>
      </c>
      <c r="AR253" s="15" t="s">
        <v>225</v>
      </c>
      <c r="AT253" s="15" t="s">
        <v>137</v>
      </c>
      <c r="AU253" s="15" t="s">
        <v>135</v>
      </c>
      <c r="AY253" s="15" t="s">
        <v>134</v>
      </c>
      <c r="BE253" s="211">
        <f>IF(N253="základní",J253,0)</f>
        <v>0</v>
      </c>
      <c r="BF253" s="211">
        <f>IF(N253="snížená",J253,0)</f>
        <v>0</v>
      </c>
      <c r="BG253" s="211">
        <f>IF(N253="zákl. přenesená",J253,0)</f>
        <v>0</v>
      </c>
      <c r="BH253" s="211">
        <f>IF(N253="sníž. přenesená",J253,0)</f>
        <v>0</v>
      </c>
      <c r="BI253" s="211">
        <f>IF(N253="nulová",J253,0)</f>
        <v>0</v>
      </c>
      <c r="BJ253" s="15" t="s">
        <v>76</v>
      </c>
      <c r="BK253" s="211">
        <f>ROUND(I253*H253,2)</f>
        <v>0</v>
      </c>
      <c r="BL253" s="15" t="s">
        <v>225</v>
      </c>
      <c r="BM253" s="15" t="s">
        <v>407</v>
      </c>
    </row>
    <row r="254" s="1" customFormat="1">
      <c r="B254" s="36"/>
      <c r="C254" s="37"/>
      <c r="D254" s="214" t="s">
        <v>355</v>
      </c>
      <c r="E254" s="37"/>
      <c r="F254" s="255" t="s">
        <v>399</v>
      </c>
      <c r="G254" s="37"/>
      <c r="H254" s="37"/>
      <c r="I254" s="125"/>
      <c r="J254" s="37"/>
      <c r="K254" s="37"/>
      <c r="L254" s="41"/>
      <c r="M254" s="256"/>
      <c r="N254" s="77"/>
      <c r="O254" s="77"/>
      <c r="P254" s="77"/>
      <c r="Q254" s="77"/>
      <c r="R254" s="77"/>
      <c r="S254" s="77"/>
      <c r="T254" s="78"/>
      <c r="AT254" s="15" t="s">
        <v>355</v>
      </c>
      <c r="AU254" s="15" t="s">
        <v>135</v>
      </c>
    </row>
    <row r="255" s="1" customFormat="1" ht="16.5" customHeight="1">
      <c r="B255" s="36"/>
      <c r="C255" s="245" t="s">
        <v>408</v>
      </c>
      <c r="D255" s="245" t="s">
        <v>231</v>
      </c>
      <c r="E255" s="246" t="s">
        <v>409</v>
      </c>
      <c r="F255" s="247" t="s">
        <v>410</v>
      </c>
      <c r="G255" s="248" t="s">
        <v>140</v>
      </c>
      <c r="H255" s="249">
        <v>1</v>
      </c>
      <c r="I255" s="250"/>
      <c r="J255" s="251">
        <f>ROUND(I255*H255,2)</f>
        <v>0</v>
      </c>
      <c r="K255" s="247" t="s">
        <v>1</v>
      </c>
      <c r="L255" s="252"/>
      <c r="M255" s="253" t="s">
        <v>1</v>
      </c>
      <c r="N255" s="254" t="s">
        <v>39</v>
      </c>
      <c r="O255" s="77"/>
      <c r="P255" s="209">
        <f>O255*H255</f>
        <v>0</v>
      </c>
      <c r="Q255" s="209">
        <v>0</v>
      </c>
      <c r="R255" s="209">
        <f>Q255*H255</f>
        <v>0</v>
      </c>
      <c r="S255" s="209">
        <v>0</v>
      </c>
      <c r="T255" s="210">
        <f>S255*H255</f>
        <v>0</v>
      </c>
      <c r="AR255" s="15" t="s">
        <v>376</v>
      </c>
      <c r="AT255" s="15" t="s">
        <v>231</v>
      </c>
      <c r="AU255" s="15" t="s">
        <v>135</v>
      </c>
      <c r="AY255" s="15" t="s">
        <v>134</v>
      </c>
      <c r="BE255" s="211">
        <f>IF(N255="základní",J255,0)</f>
        <v>0</v>
      </c>
      <c r="BF255" s="211">
        <f>IF(N255="snížená",J255,0)</f>
        <v>0</v>
      </c>
      <c r="BG255" s="211">
        <f>IF(N255="zákl. přenesená",J255,0)</f>
        <v>0</v>
      </c>
      <c r="BH255" s="211">
        <f>IF(N255="sníž. přenesená",J255,0)</f>
        <v>0</v>
      </c>
      <c r="BI255" s="211">
        <f>IF(N255="nulová",J255,0)</f>
        <v>0</v>
      </c>
      <c r="BJ255" s="15" t="s">
        <v>76</v>
      </c>
      <c r="BK255" s="211">
        <f>ROUND(I255*H255,2)</f>
        <v>0</v>
      </c>
      <c r="BL255" s="15" t="s">
        <v>225</v>
      </c>
      <c r="BM255" s="15" t="s">
        <v>411</v>
      </c>
    </row>
    <row r="256" s="1" customFormat="1" ht="16.5" customHeight="1">
      <c r="B256" s="36"/>
      <c r="C256" s="200" t="s">
        <v>412</v>
      </c>
      <c r="D256" s="200" t="s">
        <v>137</v>
      </c>
      <c r="E256" s="201" t="s">
        <v>413</v>
      </c>
      <c r="F256" s="202" t="s">
        <v>414</v>
      </c>
      <c r="G256" s="203" t="s">
        <v>140</v>
      </c>
      <c r="H256" s="204">
        <v>1</v>
      </c>
      <c r="I256" s="205"/>
      <c r="J256" s="206">
        <f>ROUND(I256*H256,2)</f>
        <v>0</v>
      </c>
      <c r="K256" s="202" t="s">
        <v>1</v>
      </c>
      <c r="L256" s="41"/>
      <c r="M256" s="207" t="s">
        <v>1</v>
      </c>
      <c r="N256" s="208" t="s">
        <v>39</v>
      </c>
      <c r="O256" s="77"/>
      <c r="P256" s="209">
        <f>O256*H256</f>
        <v>0</v>
      </c>
      <c r="Q256" s="209">
        <v>0</v>
      </c>
      <c r="R256" s="209">
        <f>Q256*H256</f>
        <v>0</v>
      </c>
      <c r="S256" s="209">
        <v>0</v>
      </c>
      <c r="T256" s="210">
        <f>S256*H256</f>
        <v>0</v>
      </c>
      <c r="AR256" s="15" t="s">
        <v>225</v>
      </c>
      <c r="AT256" s="15" t="s">
        <v>137</v>
      </c>
      <c r="AU256" s="15" t="s">
        <v>135</v>
      </c>
      <c r="AY256" s="15" t="s">
        <v>134</v>
      </c>
      <c r="BE256" s="211">
        <f>IF(N256="základní",J256,0)</f>
        <v>0</v>
      </c>
      <c r="BF256" s="211">
        <f>IF(N256="snížená",J256,0)</f>
        <v>0</v>
      </c>
      <c r="BG256" s="211">
        <f>IF(N256="zákl. přenesená",J256,0)</f>
        <v>0</v>
      </c>
      <c r="BH256" s="211">
        <f>IF(N256="sníž. přenesená",J256,0)</f>
        <v>0</v>
      </c>
      <c r="BI256" s="211">
        <f>IF(N256="nulová",J256,0)</f>
        <v>0</v>
      </c>
      <c r="BJ256" s="15" t="s">
        <v>76</v>
      </c>
      <c r="BK256" s="211">
        <f>ROUND(I256*H256,2)</f>
        <v>0</v>
      </c>
      <c r="BL256" s="15" t="s">
        <v>225</v>
      </c>
      <c r="BM256" s="15" t="s">
        <v>415</v>
      </c>
    </row>
    <row r="257" s="1" customFormat="1">
      <c r="B257" s="36"/>
      <c r="C257" s="37"/>
      <c r="D257" s="214" t="s">
        <v>355</v>
      </c>
      <c r="E257" s="37"/>
      <c r="F257" s="255" t="s">
        <v>399</v>
      </c>
      <c r="G257" s="37"/>
      <c r="H257" s="37"/>
      <c r="I257" s="125"/>
      <c r="J257" s="37"/>
      <c r="K257" s="37"/>
      <c r="L257" s="41"/>
      <c r="M257" s="256"/>
      <c r="N257" s="77"/>
      <c r="O257" s="77"/>
      <c r="P257" s="77"/>
      <c r="Q257" s="77"/>
      <c r="R257" s="77"/>
      <c r="S257" s="77"/>
      <c r="T257" s="78"/>
      <c r="AT257" s="15" t="s">
        <v>355</v>
      </c>
      <c r="AU257" s="15" t="s">
        <v>135</v>
      </c>
    </row>
    <row r="258" s="1" customFormat="1" ht="16.5" customHeight="1">
      <c r="B258" s="36"/>
      <c r="C258" s="200" t="s">
        <v>416</v>
      </c>
      <c r="D258" s="200" t="s">
        <v>137</v>
      </c>
      <c r="E258" s="201" t="s">
        <v>417</v>
      </c>
      <c r="F258" s="202" t="s">
        <v>418</v>
      </c>
      <c r="G258" s="203" t="s">
        <v>140</v>
      </c>
      <c r="H258" s="204">
        <v>3</v>
      </c>
      <c r="I258" s="205"/>
      <c r="J258" s="206">
        <f>ROUND(I258*H258,2)</f>
        <v>0</v>
      </c>
      <c r="K258" s="202" t="s">
        <v>1</v>
      </c>
      <c r="L258" s="41"/>
      <c r="M258" s="207" t="s">
        <v>1</v>
      </c>
      <c r="N258" s="208" t="s">
        <v>39</v>
      </c>
      <c r="O258" s="77"/>
      <c r="P258" s="209">
        <f>O258*H258</f>
        <v>0</v>
      </c>
      <c r="Q258" s="209">
        <v>0</v>
      </c>
      <c r="R258" s="209">
        <f>Q258*H258</f>
        <v>0</v>
      </c>
      <c r="S258" s="209">
        <v>0</v>
      </c>
      <c r="T258" s="210">
        <f>S258*H258</f>
        <v>0</v>
      </c>
      <c r="AR258" s="15" t="s">
        <v>225</v>
      </c>
      <c r="AT258" s="15" t="s">
        <v>137</v>
      </c>
      <c r="AU258" s="15" t="s">
        <v>135</v>
      </c>
      <c r="AY258" s="15" t="s">
        <v>134</v>
      </c>
      <c r="BE258" s="211">
        <f>IF(N258="základní",J258,0)</f>
        <v>0</v>
      </c>
      <c r="BF258" s="211">
        <f>IF(N258="snížená",J258,0)</f>
        <v>0</v>
      </c>
      <c r="BG258" s="211">
        <f>IF(N258="zákl. přenesená",J258,0)</f>
        <v>0</v>
      </c>
      <c r="BH258" s="211">
        <f>IF(N258="sníž. přenesená",J258,0)</f>
        <v>0</v>
      </c>
      <c r="BI258" s="211">
        <f>IF(N258="nulová",J258,0)</f>
        <v>0</v>
      </c>
      <c r="BJ258" s="15" t="s">
        <v>76</v>
      </c>
      <c r="BK258" s="211">
        <f>ROUND(I258*H258,2)</f>
        <v>0</v>
      </c>
      <c r="BL258" s="15" t="s">
        <v>225</v>
      </c>
      <c r="BM258" s="15" t="s">
        <v>419</v>
      </c>
    </row>
    <row r="259" s="1" customFormat="1">
      <c r="B259" s="36"/>
      <c r="C259" s="37"/>
      <c r="D259" s="214" t="s">
        <v>355</v>
      </c>
      <c r="E259" s="37"/>
      <c r="F259" s="255" t="s">
        <v>399</v>
      </c>
      <c r="G259" s="37"/>
      <c r="H259" s="37"/>
      <c r="I259" s="125"/>
      <c r="J259" s="37"/>
      <c r="K259" s="37"/>
      <c r="L259" s="41"/>
      <c r="M259" s="256"/>
      <c r="N259" s="77"/>
      <c r="O259" s="77"/>
      <c r="P259" s="77"/>
      <c r="Q259" s="77"/>
      <c r="R259" s="77"/>
      <c r="S259" s="77"/>
      <c r="T259" s="78"/>
      <c r="AT259" s="15" t="s">
        <v>355</v>
      </c>
      <c r="AU259" s="15" t="s">
        <v>135</v>
      </c>
    </row>
    <row r="260" s="1" customFormat="1" ht="16.5" customHeight="1">
      <c r="B260" s="36"/>
      <c r="C260" s="245" t="s">
        <v>420</v>
      </c>
      <c r="D260" s="245" t="s">
        <v>231</v>
      </c>
      <c r="E260" s="246" t="s">
        <v>421</v>
      </c>
      <c r="F260" s="247" t="s">
        <v>422</v>
      </c>
      <c r="G260" s="248" t="s">
        <v>140</v>
      </c>
      <c r="H260" s="249">
        <v>3</v>
      </c>
      <c r="I260" s="250"/>
      <c r="J260" s="251">
        <f>ROUND(I260*H260,2)</f>
        <v>0</v>
      </c>
      <c r="K260" s="247" t="s">
        <v>1</v>
      </c>
      <c r="L260" s="252"/>
      <c r="M260" s="253" t="s">
        <v>1</v>
      </c>
      <c r="N260" s="254" t="s">
        <v>39</v>
      </c>
      <c r="O260" s="77"/>
      <c r="P260" s="209">
        <f>O260*H260</f>
        <v>0</v>
      </c>
      <c r="Q260" s="209">
        <v>0</v>
      </c>
      <c r="R260" s="209">
        <f>Q260*H260</f>
        <v>0</v>
      </c>
      <c r="S260" s="209">
        <v>0</v>
      </c>
      <c r="T260" s="210">
        <f>S260*H260</f>
        <v>0</v>
      </c>
      <c r="AR260" s="15" t="s">
        <v>376</v>
      </c>
      <c r="AT260" s="15" t="s">
        <v>231</v>
      </c>
      <c r="AU260" s="15" t="s">
        <v>135</v>
      </c>
      <c r="AY260" s="15" t="s">
        <v>134</v>
      </c>
      <c r="BE260" s="211">
        <f>IF(N260="základní",J260,0)</f>
        <v>0</v>
      </c>
      <c r="BF260" s="211">
        <f>IF(N260="snížená",J260,0)</f>
        <v>0</v>
      </c>
      <c r="BG260" s="211">
        <f>IF(N260="zákl. přenesená",J260,0)</f>
        <v>0</v>
      </c>
      <c r="BH260" s="211">
        <f>IF(N260="sníž. přenesená",J260,0)</f>
        <v>0</v>
      </c>
      <c r="BI260" s="211">
        <f>IF(N260="nulová",J260,0)</f>
        <v>0</v>
      </c>
      <c r="BJ260" s="15" t="s">
        <v>76</v>
      </c>
      <c r="BK260" s="211">
        <f>ROUND(I260*H260,2)</f>
        <v>0</v>
      </c>
      <c r="BL260" s="15" t="s">
        <v>225</v>
      </c>
      <c r="BM260" s="15" t="s">
        <v>423</v>
      </c>
    </row>
    <row r="261" s="1" customFormat="1" ht="16.5" customHeight="1">
      <c r="B261" s="36"/>
      <c r="C261" s="200" t="s">
        <v>424</v>
      </c>
      <c r="D261" s="200" t="s">
        <v>137</v>
      </c>
      <c r="E261" s="201" t="s">
        <v>425</v>
      </c>
      <c r="F261" s="202" t="s">
        <v>426</v>
      </c>
      <c r="G261" s="203" t="s">
        <v>157</v>
      </c>
      <c r="H261" s="204">
        <v>5</v>
      </c>
      <c r="I261" s="205"/>
      <c r="J261" s="206">
        <f>ROUND(I261*H261,2)</f>
        <v>0</v>
      </c>
      <c r="K261" s="202" t="s">
        <v>1</v>
      </c>
      <c r="L261" s="41"/>
      <c r="M261" s="207" t="s">
        <v>1</v>
      </c>
      <c r="N261" s="208" t="s">
        <v>39</v>
      </c>
      <c r="O261" s="77"/>
      <c r="P261" s="209">
        <f>O261*H261</f>
        <v>0</v>
      </c>
      <c r="Q261" s="209">
        <v>0</v>
      </c>
      <c r="R261" s="209">
        <f>Q261*H261</f>
        <v>0</v>
      </c>
      <c r="S261" s="209">
        <v>0</v>
      </c>
      <c r="T261" s="210">
        <f>S261*H261</f>
        <v>0</v>
      </c>
      <c r="AR261" s="15" t="s">
        <v>225</v>
      </c>
      <c r="AT261" s="15" t="s">
        <v>137</v>
      </c>
      <c r="AU261" s="15" t="s">
        <v>135</v>
      </c>
      <c r="AY261" s="15" t="s">
        <v>134</v>
      </c>
      <c r="BE261" s="211">
        <f>IF(N261="základní",J261,0)</f>
        <v>0</v>
      </c>
      <c r="BF261" s="211">
        <f>IF(N261="snížená",J261,0)</f>
        <v>0</v>
      </c>
      <c r="BG261" s="211">
        <f>IF(N261="zákl. přenesená",J261,0)</f>
        <v>0</v>
      </c>
      <c r="BH261" s="211">
        <f>IF(N261="sníž. přenesená",J261,0)</f>
        <v>0</v>
      </c>
      <c r="BI261" s="211">
        <f>IF(N261="nulová",J261,0)</f>
        <v>0</v>
      </c>
      <c r="BJ261" s="15" t="s">
        <v>76</v>
      </c>
      <c r="BK261" s="211">
        <f>ROUND(I261*H261,2)</f>
        <v>0</v>
      </c>
      <c r="BL261" s="15" t="s">
        <v>225</v>
      </c>
      <c r="BM261" s="15" t="s">
        <v>427</v>
      </c>
    </row>
    <row r="262" s="1" customFormat="1">
      <c r="B262" s="36"/>
      <c r="C262" s="37"/>
      <c r="D262" s="214" t="s">
        <v>355</v>
      </c>
      <c r="E262" s="37"/>
      <c r="F262" s="255" t="s">
        <v>399</v>
      </c>
      <c r="G262" s="37"/>
      <c r="H262" s="37"/>
      <c r="I262" s="125"/>
      <c r="J262" s="37"/>
      <c r="K262" s="37"/>
      <c r="L262" s="41"/>
      <c r="M262" s="256"/>
      <c r="N262" s="77"/>
      <c r="O262" s="77"/>
      <c r="P262" s="77"/>
      <c r="Q262" s="77"/>
      <c r="R262" s="77"/>
      <c r="S262" s="77"/>
      <c r="T262" s="78"/>
      <c r="AT262" s="15" t="s">
        <v>355</v>
      </c>
      <c r="AU262" s="15" t="s">
        <v>135</v>
      </c>
    </row>
    <row r="263" s="1" customFormat="1" ht="22.5" customHeight="1">
      <c r="B263" s="36"/>
      <c r="C263" s="245" t="s">
        <v>428</v>
      </c>
      <c r="D263" s="245" t="s">
        <v>231</v>
      </c>
      <c r="E263" s="246" t="s">
        <v>429</v>
      </c>
      <c r="F263" s="247" t="s">
        <v>430</v>
      </c>
      <c r="G263" s="248" t="s">
        <v>157</v>
      </c>
      <c r="H263" s="249">
        <v>5</v>
      </c>
      <c r="I263" s="250"/>
      <c r="J263" s="251">
        <f>ROUND(I263*H263,2)</f>
        <v>0</v>
      </c>
      <c r="K263" s="247" t="s">
        <v>1</v>
      </c>
      <c r="L263" s="252"/>
      <c r="M263" s="253" t="s">
        <v>1</v>
      </c>
      <c r="N263" s="254" t="s">
        <v>39</v>
      </c>
      <c r="O263" s="77"/>
      <c r="P263" s="209">
        <f>O263*H263</f>
        <v>0</v>
      </c>
      <c r="Q263" s="209">
        <v>0</v>
      </c>
      <c r="R263" s="209">
        <f>Q263*H263</f>
        <v>0</v>
      </c>
      <c r="S263" s="209">
        <v>0</v>
      </c>
      <c r="T263" s="210">
        <f>S263*H263</f>
        <v>0</v>
      </c>
      <c r="AR263" s="15" t="s">
        <v>376</v>
      </c>
      <c r="AT263" s="15" t="s">
        <v>231</v>
      </c>
      <c r="AU263" s="15" t="s">
        <v>135</v>
      </c>
      <c r="AY263" s="15" t="s">
        <v>134</v>
      </c>
      <c r="BE263" s="211">
        <f>IF(N263="základní",J263,0)</f>
        <v>0</v>
      </c>
      <c r="BF263" s="211">
        <f>IF(N263="snížená",J263,0)</f>
        <v>0</v>
      </c>
      <c r="BG263" s="211">
        <f>IF(N263="zákl. přenesená",J263,0)</f>
        <v>0</v>
      </c>
      <c r="BH263" s="211">
        <f>IF(N263="sníž. přenesená",J263,0)</f>
        <v>0</v>
      </c>
      <c r="BI263" s="211">
        <f>IF(N263="nulová",J263,0)</f>
        <v>0</v>
      </c>
      <c r="BJ263" s="15" t="s">
        <v>76</v>
      </c>
      <c r="BK263" s="211">
        <f>ROUND(I263*H263,2)</f>
        <v>0</v>
      </c>
      <c r="BL263" s="15" t="s">
        <v>225</v>
      </c>
      <c r="BM263" s="15" t="s">
        <v>431</v>
      </c>
    </row>
    <row r="264" s="1" customFormat="1" ht="22.5" customHeight="1">
      <c r="B264" s="36"/>
      <c r="C264" s="200" t="s">
        <v>432</v>
      </c>
      <c r="D264" s="200" t="s">
        <v>137</v>
      </c>
      <c r="E264" s="201" t="s">
        <v>433</v>
      </c>
      <c r="F264" s="202" t="s">
        <v>434</v>
      </c>
      <c r="G264" s="203" t="s">
        <v>157</v>
      </c>
      <c r="H264" s="204">
        <v>15</v>
      </c>
      <c r="I264" s="205"/>
      <c r="J264" s="206">
        <f>ROUND(I264*H264,2)</f>
        <v>0</v>
      </c>
      <c r="K264" s="202" t="s">
        <v>1</v>
      </c>
      <c r="L264" s="41"/>
      <c r="M264" s="207" t="s">
        <v>1</v>
      </c>
      <c r="N264" s="208" t="s">
        <v>39</v>
      </c>
      <c r="O264" s="77"/>
      <c r="P264" s="209">
        <f>O264*H264</f>
        <v>0</v>
      </c>
      <c r="Q264" s="209">
        <v>0</v>
      </c>
      <c r="R264" s="209">
        <f>Q264*H264</f>
        <v>0</v>
      </c>
      <c r="S264" s="209">
        <v>0</v>
      </c>
      <c r="T264" s="210">
        <f>S264*H264</f>
        <v>0</v>
      </c>
      <c r="AR264" s="15" t="s">
        <v>225</v>
      </c>
      <c r="AT264" s="15" t="s">
        <v>137</v>
      </c>
      <c r="AU264" s="15" t="s">
        <v>135</v>
      </c>
      <c r="AY264" s="15" t="s">
        <v>134</v>
      </c>
      <c r="BE264" s="211">
        <f>IF(N264="základní",J264,0)</f>
        <v>0</v>
      </c>
      <c r="BF264" s="211">
        <f>IF(N264="snížená",J264,0)</f>
        <v>0</v>
      </c>
      <c r="BG264" s="211">
        <f>IF(N264="zákl. přenesená",J264,0)</f>
        <v>0</v>
      </c>
      <c r="BH264" s="211">
        <f>IF(N264="sníž. přenesená",J264,0)</f>
        <v>0</v>
      </c>
      <c r="BI264" s="211">
        <f>IF(N264="nulová",J264,0)</f>
        <v>0</v>
      </c>
      <c r="BJ264" s="15" t="s">
        <v>76</v>
      </c>
      <c r="BK264" s="211">
        <f>ROUND(I264*H264,2)</f>
        <v>0</v>
      </c>
      <c r="BL264" s="15" t="s">
        <v>225</v>
      </c>
      <c r="BM264" s="15" t="s">
        <v>435</v>
      </c>
    </row>
    <row r="265" s="1" customFormat="1">
      <c r="B265" s="36"/>
      <c r="C265" s="37"/>
      <c r="D265" s="214" t="s">
        <v>355</v>
      </c>
      <c r="E265" s="37"/>
      <c r="F265" s="255" t="s">
        <v>399</v>
      </c>
      <c r="G265" s="37"/>
      <c r="H265" s="37"/>
      <c r="I265" s="125"/>
      <c r="J265" s="37"/>
      <c r="K265" s="37"/>
      <c r="L265" s="41"/>
      <c r="M265" s="256"/>
      <c r="N265" s="77"/>
      <c r="O265" s="77"/>
      <c r="P265" s="77"/>
      <c r="Q265" s="77"/>
      <c r="R265" s="77"/>
      <c r="S265" s="77"/>
      <c r="T265" s="78"/>
      <c r="AT265" s="15" t="s">
        <v>355</v>
      </c>
      <c r="AU265" s="15" t="s">
        <v>135</v>
      </c>
    </row>
    <row r="266" s="1" customFormat="1" ht="16.5" customHeight="1">
      <c r="B266" s="36"/>
      <c r="C266" s="245" t="s">
        <v>436</v>
      </c>
      <c r="D266" s="245" t="s">
        <v>231</v>
      </c>
      <c r="E266" s="246" t="s">
        <v>437</v>
      </c>
      <c r="F266" s="247" t="s">
        <v>438</v>
      </c>
      <c r="G266" s="248" t="s">
        <v>157</v>
      </c>
      <c r="H266" s="249">
        <v>15</v>
      </c>
      <c r="I266" s="250"/>
      <c r="J266" s="251">
        <f>ROUND(I266*H266,2)</f>
        <v>0</v>
      </c>
      <c r="K266" s="247" t="s">
        <v>141</v>
      </c>
      <c r="L266" s="252"/>
      <c r="M266" s="253" t="s">
        <v>1</v>
      </c>
      <c r="N266" s="254" t="s">
        <v>39</v>
      </c>
      <c r="O266" s="77"/>
      <c r="P266" s="209">
        <f>O266*H266</f>
        <v>0</v>
      </c>
      <c r="Q266" s="209">
        <v>0.00016000000000000001</v>
      </c>
      <c r="R266" s="209">
        <f>Q266*H266</f>
        <v>0.0024000000000000002</v>
      </c>
      <c r="S266" s="209">
        <v>0</v>
      </c>
      <c r="T266" s="210">
        <f>S266*H266</f>
        <v>0</v>
      </c>
      <c r="AR266" s="15" t="s">
        <v>376</v>
      </c>
      <c r="AT266" s="15" t="s">
        <v>231</v>
      </c>
      <c r="AU266" s="15" t="s">
        <v>135</v>
      </c>
      <c r="AY266" s="15" t="s">
        <v>134</v>
      </c>
      <c r="BE266" s="211">
        <f>IF(N266="základní",J266,0)</f>
        <v>0</v>
      </c>
      <c r="BF266" s="211">
        <f>IF(N266="snížená",J266,0)</f>
        <v>0</v>
      </c>
      <c r="BG266" s="211">
        <f>IF(N266="zákl. přenesená",J266,0)</f>
        <v>0</v>
      </c>
      <c r="BH266" s="211">
        <f>IF(N266="sníž. přenesená",J266,0)</f>
        <v>0</v>
      </c>
      <c r="BI266" s="211">
        <f>IF(N266="nulová",J266,0)</f>
        <v>0</v>
      </c>
      <c r="BJ266" s="15" t="s">
        <v>76</v>
      </c>
      <c r="BK266" s="211">
        <f>ROUND(I266*H266,2)</f>
        <v>0</v>
      </c>
      <c r="BL266" s="15" t="s">
        <v>225</v>
      </c>
      <c r="BM266" s="15" t="s">
        <v>439</v>
      </c>
    </row>
    <row r="267" s="1" customFormat="1" ht="22.5" customHeight="1">
      <c r="B267" s="36"/>
      <c r="C267" s="245" t="s">
        <v>440</v>
      </c>
      <c r="D267" s="245" t="s">
        <v>231</v>
      </c>
      <c r="E267" s="246" t="s">
        <v>441</v>
      </c>
      <c r="F267" s="247" t="s">
        <v>442</v>
      </c>
      <c r="G267" s="248" t="s">
        <v>157</v>
      </c>
      <c r="H267" s="249">
        <v>15</v>
      </c>
      <c r="I267" s="250"/>
      <c r="J267" s="251">
        <f>ROUND(I267*H267,2)</f>
        <v>0</v>
      </c>
      <c r="K267" s="247" t="s">
        <v>1</v>
      </c>
      <c r="L267" s="252"/>
      <c r="M267" s="253" t="s">
        <v>1</v>
      </c>
      <c r="N267" s="254" t="s">
        <v>39</v>
      </c>
      <c r="O267" s="77"/>
      <c r="P267" s="209">
        <f>O267*H267</f>
        <v>0</v>
      </c>
      <c r="Q267" s="209">
        <v>0</v>
      </c>
      <c r="R267" s="209">
        <f>Q267*H267</f>
        <v>0</v>
      </c>
      <c r="S267" s="209">
        <v>0</v>
      </c>
      <c r="T267" s="210">
        <f>S267*H267</f>
        <v>0</v>
      </c>
      <c r="AR267" s="15" t="s">
        <v>376</v>
      </c>
      <c r="AT267" s="15" t="s">
        <v>231</v>
      </c>
      <c r="AU267" s="15" t="s">
        <v>135</v>
      </c>
      <c r="AY267" s="15" t="s">
        <v>134</v>
      </c>
      <c r="BE267" s="211">
        <f>IF(N267="základní",J267,0)</f>
        <v>0</v>
      </c>
      <c r="BF267" s="211">
        <f>IF(N267="snížená",J267,0)</f>
        <v>0</v>
      </c>
      <c r="BG267" s="211">
        <f>IF(N267="zákl. přenesená",J267,0)</f>
        <v>0</v>
      </c>
      <c r="BH267" s="211">
        <f>IF(N267="sníž. přenesená",J267,0)</f>
        <v>0</v>
      </c>
      <c r="BI267" s="211">
        <f>IF(N267="nulová",J267,0)</f>
        <v>0</v>
      </c>
      <c r="BJ267" s="15" t="s">
        <v>76</v>
      </c>
      <c r="BK267" s="211">
        <f>ROUND(I267*H267,2)</f>
        <v>0</v>
      </c>
      <c r="BL267" s="15" t="s">
        <v>225</v>
      </c>
      <c r="BM267" s="15" t="s">
        <v>443</v>
      </c>
    </row>
    <row r="268" s="10" customFormat="1" ht="20.88" customHeight="1">
      <c r="B268" s="184"/>
      <c r="C268" s="185"/>
      <c r="D268" s="186" t="s">
        <v>67</v>
      </c>
      <c r="E268" s="198" t="s">
        <v>444</v>
      </c>
      <c r="F268" s="198" t="s">
        <v>445</v>
      </c>
      <c r="G268" s="185"/>
      <c r="H268" s="185"/>
      <c r="I268" s="188"/>
      <c r="J268" s="199">
        <f>BK268</f>
        <v>0</v>
      </c>
      <c r="K268" s="185"/>
      <c r="L268" s="190"/>
      <c r="M268" s="191"/>
      <c r="N268" s="192"/>
      <c r="O268" s="192"/>
      <c r="P268" s="193">
        <f>SUM(P269:P270)</f>
        <v>0</v>
      </c>
      <c r="Q268" s="192"/>
      <c r="R268" s="193">
        <f>SUM(R269:R270)</f>
        <v>0</v>
      </c>
      <c r="S268" s="192"/>
      <c r="T268" s="194">
        <f>SUM(T269:T270)</f>
        <v>0</v>
      </c>
      <c r="AR268" s="195" t="s">
        <v>135</v>
      </c>
      <c r="AT268" s="196" t="s">
        <v>67</v>
      </c>
      <c r="AU268" s="196" t="s">
        <v>78</v>
      </c>
      <c r="AY268" s="195" t="s">
        <v>134</v>
      </c>
      <c r="BK268" s="197">
        <f>SUM(BK269:BK270)</f>
        <v>0</v>
      </c>
    </row>
    <row r="269" s="1" customFormat="1" ht="16.5" customHeight="1">
      <c r="B269" s="36"/>
      <c r="C269" s="200" t="s">
        <v>446</v>
      </c>
      <c r="D269" s="200" t="s">
        <v>137</v>
      </c>
      <c r="E269" s="201" t="s">
        <v>447</v>
      </c>
      <c r="F269" s="202" t="s">
        <v>448</v>
      </c>
      <c r="G269" s="203" t="s">
        <v>140</v>
      </c>
      <c r="H269" s="204">
        <v>4</v>
      </c>
      <c r="I269" s="205"/>
      <c r="J269" s="206">
        <f>ROUND(I269*H269,2)</f>
        <v>0</v>
      </c>
      <c r="K269" s="202" t="s">
        <v>1</v>
      </c>
      <c r="L269" s="41"/>
      <c r="M269" s="207" t="s">
        <v>1</v>
      </c>
      <c r="N269" s="208" t="s">
        <v>39</v>
      </c>
      <c r="O269" s="77"/>
      <c r="P269" s="209">
        <f>O269*H269</f>
        <v>0</v>
      </c>
      <c r="Q269" s="209">
        <v>0</v>
      </c>
      <c r="R269" s="209">
        <f>Q269*H269</f>
        <v>0</v>
      </c>
      <c r="S269" s="209">
        <v>0</v>
      </c>
      <c r="T269" s="210">
        <f>S269*H269</f>
        <v>0</v>
      </c>
      <c r="AR269" s="15" t="s">
        <v>225</v>
      </c>
      <c r="AT269" s="15" t="s">
        <v>137</v>
      </c>
      <c r="AU269" s="15" t="s">
        <v>135</v>
      </c>
      <c r="AY269" s="15" t="s">
        <v>134</v>
      </c>
      <c r="BE269" s="211">
        <f>IF(N269="základní",J269,0)</f>
        <v>0</v>
      </c>
      <c r="BF269" s="211">
        <f>IF(N269="snížená",J269,0)</f>
        <v>0</v>
      </c>
      <c r="BG269" s="211">
        <f>IF(N269="zákl. přenesená",J269,0)</f>
        <v>0</v>
      </c>
      <c r="BH269" s="211">
        <f>IF(N269="sníž. přenesená",J269,0)</f>
        <v>0</v>
      </c>
      <c r="BI269" s="211">
        <f>IF(N269="nulová",J269,0)</f>
        <v>0</v>
      </c>
      <c r="BJ269" s="15" t="s">
        <v>76</v>
      </c>
      <c r="BK269" s="211">
        <f>ROUND(I269*H269,2)</f>
        <v>0</v>
      </c>
      <c r="BL269" s="15" t="s">
        <v>225</v>
      </c>
      <c r="BM269" s="15" t="s">
        <v>449</v>
      </c>
    </row>
    <row r="270" s="1" customFormat="1" ht="16.5" customHeight="1">
      <c r="B270" s="36"/>
      <c r="C270" s="200" t="s">
        <v>165</v>
      </c>
      <c r="D270" s="200" t="s">
        <v>137</v>
      </c>
      <c r="E270" s="201" t="s">
        <v>450</v>
      </c>
      <c r="F270" s="202" t="s">
        <v>451</v>
      </c>
      <c r="G270" s="203" t="s">
        <v>157</v>
      </c>
      <c r="H270" s="204">
        <v>9</v>
      </c>
      <c r="I270" s="205"/>
      <c r="J270" s="206">
        <f>ROUND(I270*H270,2)</f>
        <v>0</v>
      </c>
      <c r="K270" s="202" t="s">
        <v>1</v>
      </c>
      <c r="L270" s="41"/>
      <c r="M270" s="207" t="s">
        <v>1</v>
      </c>
      <c r="N270" s="208" t="s">
        <v>39</v>
      </c>
      <c r="O270" s="77"/>
      <c r="P270" s="209">
        <f>O270*H270</f>
        <v>0</v>
      </c>
      <c r="Q270" s="209">
        <v>0</v>
      </c>
      <c r="R270" s="209">
        <f>Q270*H270</f>
        <v>0</v>
      </c>
      <c r="S270" s="209">
        <v>0</v>
      </c>
      <c r="T270" s="210">
        <f>S270*H270</f>
        <v>0</v>
      </c>
      <c r="AR270" s="15" t="s">
        <v>225</v>
      </c>
      <c r="AT270" s="15" t="s">
        <v>137</v>
      </c>
      <c r="AU270" s="15" t="s">
        <v>135</v>
      </c>
      <c r="AY270" s="15" t="s">
        <v>134</v>
      </c>
      <c r="BE270" s="211">
        <f>IF(N270="základní",J270,0)</f>
        <v>0</v>
      </c>
      <c r="BF270" s="211">
        <f>IF(N270="snížená",J270,0)</f>
        <v>0</v>
      </c>
      <c r="BG270" s="211">
        <f>IF(N270="zákl. přenesená",J270,0)</f>
        <v>0</v>
      </c>
      <c r="BH270" s="211">
        <f>IF(N270="sníž. přenesená",J270,0)</f>
        <v>0</v>
      </c>
      <c r="BI270" s="211">
        <f>IF(N270="nulová",J270,0)</f>
        <v>0</v>
      </c>
      <c r="BJ270" s="15" t="s">
        <v>76</v>
      </c>
      <c r="BK270" s="211">
        <f>ROUND(I270*H270,2)</f>
        <v>0</v>
      </c>
      <c r="BL270" s="15" t="s">
        <v>225</v>
      </c>
      <c r="BM270" s="15" t="s">
        <v>452</v>
      </c>
    </row>
    <row r="271" s="10" customFormat="1" ht="22.8" customHeight="1">
      <c r="B271" s="184"/>
      <c r="C271" s="185"/>
      <c r="D271" s="186" t="s">
        <v>67</v>
      </c>
      <c r="E271" s="198" t="s">
        <v>453</v>
      </c>
      <c r="F271" s="198" t="s">
        <v>454</v>
      </c>
      <c r="G271" s="185"/>
      <c r="H271" s="185"/>
      <c r="I271" s="188"/>
      <c r="J271" s="199">
        <f>BK271</f>
        <v>0</v>
      </c>
      <c r="K271" s="185"/>
      <c r="L271" s="190"/>
      <c r="M271" s="191"/>
      <c r="N271" s="192"/>
      <c r="O271" s="192"/>
      <c r="P271" s="193">
        <f>SUM(P272:P280)</f>
        <v>0</v>
      </c>
      <c r="Q271" s="192"/>
      <c r="R271" s="193">
        <f>SUM(R272:R280)</f>
        <v>0.025445000000000002</v>
      </c>
      <c r="S271" s="192"/>
      <c r="T271" s="194">
        <f>SUM(T272:T280)</f>
        <v>0</v>
      </c>
      <c r="AR271" s="195" t="s">
        <v>78</v>
      </c>
      <c r="AT271" s="196" t="s">
        <v>67</v>
      </c>
      <c r="AU271" s="196" t="s">
        <v>76</v>
      </c>
      <c r="AY271" s="195" t="s">
        <v>134</v>
      </c>
      <c r="BK271" s="197">
        <f>SUM(BK272:BK280)</f>
        <v>0</v>
      </c>
    </row>
    <row r="272" s="1" customFormat="1" ht="16.5" customHeight="1">
      <c r="B272" s="36"/>
      <c r="C272" s="200" t="s">
        <v>455</v>
      </c>
      <c r="D272" s="200" t="s">
        <v>137</v>
      </c>
      <c r="E272" s="201" t="s">
        <v>456</v>
      </c>
      <c r="F272" s="202" t="s">
        <v>457</v>
      </c>
      <c r="G272" s="203" t="s">
        <v>146</v>
      </c>
      <c r="H272" s="204">
        <v>1.1699999999999999</v>
      </c>
      <c r="I272" s="205"/>
      <c r="J272" s="206">
        <f>ROUND(I272*H272,2)</f>
        <v>0</v>
      </c>
      <c r="K272" s="202" t="s">
        <v>1</v>
      </c>
      <c r="L272" s="41"/>
      <c r="M272" s="207" t="s">
        <v>1</v>
      </c>
      <c r="N272" s="208" t="s">
        <v>39</v>
      </c>
      <c r="O272" s="77"/>
      <c r="P272" s="209">
        <f>O272*H272</f>
        <v>0</v>
      </c>
      <c r="Q272" s="209">
        <v>0.0035000000000000001</v>
      </c>
      <c r="R272" s="209">
        <f>Q272*H272</f>
        <v>0.0040949999999999997</v>
      </c>
      <c r="S272" s="209">
        <v>0</v>
      </c>
      <c r="T272" s="210">
        <f>S272*H272</f>
        <v>0</v>
      </c>
      <c r="AR272" s="15" t="s">
        <v>230</v>
      </c>
      <c r="AT272" s="15" t="s">
        <v>137</v>
      </c>
      <c r="AU272" s="15" t="s">
        <v>78</v>
      </c>
      <c r="AY272" s="15" t="s">
        <v>134</v>
      </c>
      <c r="BE272" s="211">
        <f>IF(N272="základní",J272,0)</f>
        <v>0</v>
      </c>
      <c r="BF272" s="211">
        <f>IF(N272="snížená",J272,0)</f>
        <v>0</v>
      </c>
      <c r="BG272" s="211">
        <f>IF(N272="zákl. přenesená",J272,0)</f>
        <v>0</v>
      </c>
      <c r="BH272" s="211">
        <f>IF(N272="sníž. přenesená",J272,0)</f>
        <v>0</v>
      </c>
      <c r="BI272" s="211">
        <f>IF(N272="nulová",J272,0)</f>
        <v>0</v>
      </c>
      <c r="BJ272" s="15" t="s">
        <v>76</v>
      </c>
      <c r="BK272" s="211">
        <f>ROUND(I272*H272,2)</f>
        <v>0</v>
      </c>
      <c r="BL272" s="15" t="s">
        <v>230</v>
      </c>
      <c r="BM272" s="15" t="s">
        <v>458</v>
      </c>
    </row>
    <row r="273" s="13" customFormat="1">
      <c r="B273" s="235"/>
      <c r="C273" s="236"/>
      <c r="D273" s="214" t="s">
        <v>148</v>
      </c>
      <c r="E273" s="237" t="s">
        <v>1</v>
      </c>
      <c r="F273" s="238" t="s">
        <v>459</v>
      </c>
      <c r="G273" s="236"/>
      <c r="H273" s="237" t="s">
        <v>1</v>
      </c>
      <c r="I273" s="239"/>
      <c r="J273" s="236"/>
      <c r="K273" s="236"/>
      <c r="L273" s="240"/>
      <c r="M273" s="241"/>
      <c r="N273" s="242"/>
      <c r="O273" s="242"/>
      <c r="P273" s="242"/>
      <c r="Q273" s="242"/>
      <c r="R273" s="242"/>
      <c r="S273" s="242"/>
      <c r="T273" s="243"/>
      <c r="AT273" s="244" t="s">
        <v>148</v>
      </c>
      <c r="AU273" s="244" t="s">
        <v>78</v>
      </c>
      <c r="AV273" s="13" t="s">
        <v>76</v>
      </c>
      <c r="AW273" s="13" t="s">
        <v>30</v>
      </c>
      <c r="AX273" s="13" t="s">
        <v>68</v>
      </c>
      <c r="AY273" s="244" t="s">
        <v>134</v>
      </c>
    </row>
    <row r="274" s="11" customFormat="1">
      <c r="B274" s="212"/>
      <c r="C274" s="213"/>
      <c r="D274" s="214" t="s">
        <v>148</v>
      </c>
      <c r="E274" s="215" t="s">
        <v>1</v>
      </c>
      <c r="F274" s="216" t="s">
        <v>460</v>
      </c>
      <c r="G274" s="213"/>
      <c r="H274" s="217">
        <v>1.1699999999999999</v>
      </c>
      <c r="I274" s="218"/>
      <c r="J274" s="213"/>
      <c r="K274" s="213"/>
      <c r="L274" s="219"/>
      <c r="M274" s="220"/>
      <c r="N274" s="221"/>
      <c r="O274" s="221"/>
      <c r="P274" s="221"/>
      <c r="Q274" s="221"/>
      <c r="R274" s="221"/>
      <c r="S274" s="221"/>
      <c r="T274" s="222"/>
      <c r="AT274" s="223" t="s">
        <v>148</v>
      </c>
      <c r="AU274" s="223" t="s">
        <v>78</v>
      </c>
      <c r="AV274" s="11" t="s">
        <v>78</v>
      </c>
      <c r="AW274" s="11" t="s">
        <v>30</v>
      </c>
      <c r="AX274" s="11" t="s">
        <v>68</v>
      </c>
      <c r="AY274" s="223" t="s">
        <v>134</v>
      </c>
    </row>
    <row r="275" s="12" customFormat="1">
      <c r="B275" s="224"/>
      <c r="C275" s="225"/>
      <c r="D275" s="214" t="s">
        <v>148</v>
      </c>
      <c r="E275" s="226" t="s">
        <v>1</v>
      </c>
      <c r="F275" s="227" t="s">
        <v>150</v>
      </c>
      <c r="G275" s="225"/>
      <c r="H275" s="228">
        <v>1.1699999999999999</v>
      </c>
      <c r="I275" s="229"/>
      <c r="J275" s="225"/>
      <c r="K275" s="225"/>
      <c r="L275" s="230"/>
      <c r="M275" s="231"/>
      <c r="N275" s="232"/>
      <c r="O275" s="232"/>
      <c r="P275" s="232"/>
      <c r="Q275" s="232"/>
      <c r="R275" s="232"/>
      <c r="S275" s="232"/>
      <c r="T275" s="233"/>
      <c r="AT275" s="234" t="s">
        <v>148</v>
      </c>
      <c r="AU275" s="234" t="s">
        <v>78</v>
      </c>
      <c r="AV275" s="12" t="s">
        <v>142</v>
      </c>
      <c r="AW275" s="12" t="s">
        <v>4</v>
      </c>
      <c r="AX275" s="12" t="s">
        <v>76</v>
      </c>
      <c r="AY275" s="234" t="s">
        <v>134</v>
      </c>
    </row>
    <row r="276" s="1" customFormat="1" ht="16.5" customHeight="1">
      <c r="B276" s="36"/>
      <c r="C276" s="200" t="s">
        <v>217</v>
      </c>
      <c r="D276" s="200" t="s">
        <v>137</v>
      </c>
      <c r="E276" s="201" t="s">
        <v>461</v>
      </c>
      <c r="F276" s="202" t="s">
        <v>462</v>
      </c>
      <c r="G276" s="203" t="s">
        <v>146</v>
      </c>
      <c r="H276" s="204">
        <v>6.0999999999999996</v>
      </c>
      <c r="I276" s="205"/>
      <c r="J276" s="206">
        <f>ROUND(I276*H276,2)</f>
        <v>0</v>
      </c>
      <c r="K276" s="202" t="s">
        <v>1</v>
      </c>
      <c r="L276" s="41"/>
      <c r="M276" s="207" t="s">
        <v>1</v>
      </c>
      <c r="N276" s="208" t="s">
        <v>39</v>
      </c>
      <c r="O276" s="77"/>
      <c r="P276" s="209">
        <f>O276*H276</f>
        <v>0</v>
      </c>
      <c r="Q276" s="209">
        <v>0.0035000000000000001</v>
      </c>
      <c r="R276" s="209">
        <f>Q276*H276</f>
        <v>0.021350000000000001</v>
      </c>
      <c r="S276" s="209">
        <v>0</v>
      </c>
      <c r="T276" s="210">
        <f>S276*H276</f>
        <v>0</v>
      </c>
      <c r="AR276" s="15" t="s">
        <v>230</v>
      </c>
      <c r="AT276" s="15" t="s">
        <v>137</v>
      </c>
      <c r="AU276" s="15" t="s">
        <v>78</v>
      </c>
      <c r="AY276" s="15" t="s">
        <v>134</v>
      </c>
      <c r="BE276" s="211">
        <f>IF(N276="základní",J276,0)</f>
        <v>0</v>
      </c>
      <c r="BF276" s="211">
        <f>IF(N276="snížená",J276,0)</f>
        <v>0</v>
      </c>
      <c r="BG276" s="211">
        <f>IF(N276="zákl. přenesená",J276,0)</f>
        <v>0</v>
      </c>
      <c r="BH276" s="211">
        <f>IF(N276="sníž. přenesená",J276,0)</f>
        <v>0</v>
      </c>
      <c r="BI276" s="211">
        <f>IF(N276="nulová",J276,0)</f>
        <v>0</v>
      </c>
      <c r="BJ276" s="15" t="s">
        <v>76</v>
      </c>
      <c r="BK276" s="211">
        <f>ROUND(I276*H276,2)</f>
        <v>0</v>
      </c>
      <c r="BL276" s="15" t="s">
        <v>230</v>
      </c>
      <c r="BM276" s="15" t="s">
        <v>463</v>
      </c>
    </row>
    <row r="277" s="13" customFormat="1">
      <c r="B277" s="235"/>
      <c r="C277" s="236"/>
      <c r="D277" s="214" t="s">
        <v>148</v>
      </c>
      <c r="E277" s="237" t="s">
        <v>1</v>
      </c>
      <c r="F277" s="238" t="s">
        <v>464</v>
      </c>
      <c r="G277" s="236"/>
      <c r="H277" s="237" t="s">
        <v>1</v>
      </c>
      <c r="I277" s="239"/>
      <c r="J277" s="236"/>
      <c r="K277" s="236"/>
      <c r="L277" s="240"/>
      <c r="M277" s="241"/>
      <c r="N277" s="242"/>
      <c r="O277" s="242"/>
      <c r="P277" s="242"/>
      <c r="Q277" s="242"/>
      <c r="R277" s="242"/>
      <c r="S277" s="242"/>
      <c r="T277" s="243"/>
      <c r="AT277" s="244" t="s">
        <v>148</v>
      </c>
      <c r="AU277" s="244" t="s">
        <v>78</v>
      </c>
      <c r="AV277" s="13" t="s">
        <v>76</v>
      </c>
      <c r="AW277" s="13" t="s">
        <v>30</v>
      </c>
      <c r="AX277" s="13" t="s">
        <v>68</v>
      </c>
      <c r="AY277" s="244" t="s">
        <v>134</v>
      </c>
    </row>
    <row r="278" s="11" customFormat="1">
      <c r="B278" s="212"/>
      <c r="C278" s="213"/>
      <c r="D278" s="214" t="s">
        <v>148</v>
      </c>
      <c r="E278" s="215" t="s">
        <v>1</v>
      </c>
      <c r="F278" s="216" t="s">
        <v>465</v>
      </c>
      <c r="G278" s="213"/>
      <c r="H278" s="217">
        <v>6.0999999999999996</v>
      </c>
      <c r="I278" s="218"/>
      <c r="J278" s="213"/>
      <c r="K278" s="213"/>
      <c r="L278" s="219"/>
      <c r="M278" s="220"/>
      <c r="N278" s="221"/>
      <c r="O278" s="221"/>
      <c r="P278" s="221"/>
      <c r="Q278" s="221"/>
      <c r="R278" s="221"/>
      <c r="S278" s="221"/>
      <c r="T278" s="222"/>
      <c r="AT278" s="223" t="s">
        <v>148</v>
      </c>
      <c r="AU278" s="223" t="s">
        <v>78</v>
      </c>
      <c r="AV278" s="11" t="s">
        <v>78</v>
      </c>
      <c r="AW278" s="11" t="s">
        <v>30</v>
      </c>
      <c r="AX278" s="11" t="s">
        <v>68</v>
      </c>
      <c r="AY278" s="223" t="s">
        <v>134</v>
      </c>
    </row>
    <row r="279" s="12" customFormat="1">
      <c r="B279" s="224"/>
      <c r="C279" s="225"/>
      <c r="D279" s="214" t="s">
        <v>148</v>
      </c>
      <c r="E279" s="226" t="s">
        <v>1</v>
      </c>
      <c r="F279" s="227" t="s">
        <v>150</v>
      </c>
      <c r="G279" s="225"/>
      <c r="H279" s="228">
        <v>6.0999999999999996</v>
      </c>
      <c r="I279" s="229"/>
      <c r="J279" s="225"/>
      <c r="K279" s="225"/>
      <c r="L279" s="230"/>
      <c r="M279" s="231"/>
      <c r="N279" s="232"/>
      <c r="O279" s="232"/>
      <c r="P279" s="232"/>
      <c r="Q279" s="232"/>
      <c r="R279" s="232"/>
      <c r="S279" s="232"/>
      <c r="T279" s="233"/>
      <c r="AT279" s="234" t="s">
        <v>148</v>
      </c>
      <c r="AU279" s="234" t="s">
        <v>78</v>
      </c>
      <c r="AV279" s="12" t="s">
        <v>142</v>
      </c>
      <c r="AW279" s="12" t="s">
        <v>4</v>
      </c>
      <c r="AX279" s="12" t="s">
        <v>76</v>
      </c>
      <c r="AY279" s="234" t="s">
        <v>134</v>
      </c>
    </row>
    <row r="280" s="1" customFormat="1" ht="22.5" customHeight="1">
      <c r="B280" s="36"/>
      <c r="C280" s="200" t="s">
        <v>225</v>
      </c>
      <c r="D280" s="200" t="s">
        <v>137</v>
      </c>
      <c r="E280" s="201" t="s">
        <v>466</v>
      </c>
      <c r="F280" s="202" t="s">
        <v>467</v>
      </c>
      <c r="G280" s="203" t="s">
        <v>303</v>
      </c>
      <c r="H280" s="204">
        <v>0.025000000000000001</v>
      </c>
      <c r="I280" s="205"/>
      <c r="J280" s="206">
        <f>ROUND(I280*H280,2)</f>
        <v>0</v>
      </c>
      <c r="K280" s="202" t="s">
        <v>141</v>
      </c>
      <c r="L280" s="41"/>
      <c r="M280" s="207" t="s">
        <v>1</v>
      </c>
      <c r="N280" s="208" t="s">
        <v>39</v>
      </c>
      <c r="O280" s="77"/>
      <c r="P280" s="209">
        <f>O280*H280</f>
        <v>0</v>
      </c>
      <c r="Q280" s="209">
        <v>0</v>
      </c>
      <c r="R280" s="209">
        <f>Q280*H280</f>
        <v>0</v>
      </c>
      <c r="S280" s="209">
        <v>0</v>
      </c>
      <c r="T280" s="210">
        <f>S280*H280</f>
        <v>0</v>
      </c>
      <c r="AR280" s="15" t="s">
        <v>230</v>
      </c>
      <c r="AT280" s="15" t="s">
        <v>137</v>
      </c>
      <c r="AU280" s="15" t="s">
        <v>78</v>
      </c>
      <c r="AY280" s="15" t="s">
        <v>134</v>
      </c>
      <c r="BE280" s="211">
        <f>IF(N280="základní",J280,0)</f>
        <v>0</v>
      </c>
      <c r="BF280" s="211">
        <f>IF(N280="snížená",J280,0)</f>
        <v>0</v>
      </c>
      <c r="BG280" s="211">
        <f>IF(N280="zákl. přenesená",J280,0)</f>
        <v>0</v>
      </c>
      <c r="BH280" s="211">
        <f>IF(N280="sníž. přenesená",J280,0)</f>
        <v>0</v>
      </c>
      <c r="BI280" s="211">
        <f>IF(N280="nulová",J280,0)</f>
        <v>0</v>
      </c>
      <c r="BJ280" s="15" t="s">
        <v>76</v>
      </c>
      <c r="BK280" s="211">
        <f>ROUND(I280*H280,2)</f>
        <v>0</v>
      </c>
      <c r="BL280" s="15" t="s">
        <v>230</v>
      </c>
      <c r="BM280" s="15" t="s">
        <v>468</v>
      </c>
    </row>
    <row r="281" s="10" customFormat="1" ht="22.8" customHeight="1">
      <c r="B281" s="184"/>
      <c r="C281" s="185"/>
      <c r="D281" s="186" t="s">
        <v>67</v>
      </c>
      <c r="E281" s="198" t="s">
        <v>469</v>
      </c>
      <c r="F281" s="198" t="s">
        <v>470</v>
      </c>
      <c r="G281" s="185"/>
      <c r="H281" s="185"/>
      <c r="I281" s="188"/>
      <c r="J281" s="199">
        <f>BK281</f>
        <v>0</v>
      </c>
      <c r="K281" s="185"/>
      <c r="L281" s="190"/>
      <c r="M281" s="191"/>
      <c r="N281" s="192"/>
      <c r="O281" s="192"/>
      <c r="P281" s="193">
        <f>SUM(P282:P288)</f>
        <v>0</v>
      </c>
      <c r="Q281" s="192"/>
      <c r="R281" s="193">
        <f>SUM(R282:R288)</f>
        <v>0.0072678000000000005</v>
      </c>
      <c r="S281" s="192"/>
      <c r="T281" s="194">
        <f>SUM(T282:T288)</f>
        <v>0</v>
      </c>
      <c r="AR281" s="195" t="s">
        <v>78</v>
      </c>
      <c r="AT281" s="196" t="s">
        <v>67</v>
      </c>
      <c r="AU281" s="196" t="s">
        <v>76</v>
      </c>
      <c r="AY281" s="195" t="s">
        <v>134</v>
      </c>
      <c r="BK281" s="197">
        <f>SUM(BK282:BK288)</f>
        <v>0</v>
      </c>
    </row>
    <row r="282" s="1" customFormat="1" ht="16.5" customHeight="1">
      <c r="B282" s="36"/>
      <c r="C282" s="200" t="s">
        <v>471</v>
      </c>
      <c r="D282" s="200" t="s">
        <v>137</v>
      </c>
      <c r="E282" s="201" t="s">
        <v>472</v>
      </c>
      <c r="F282" s="202" t="s">
        <v>473</v>
      </c>
      <c r="G282" s="203" t="s">
        <v>157</v>
      </c>
      <c r="H282" s="204">
        <v>2</v>
      </c>
      <c r="I282" s="205"/>
      <c r="J282" s="206">
        <f>ROUND(I282*H282,2)</f>
        <v>0</v>
      </c>
      <c r="K282" s="202" t="s">
        <v>1</v>
      </c>
      <c r="L282" s="41"/>
      <c r="M282" s="207" t="s">
        <v>1</v>
      </c>
      <c r="N282" s="208" t="s">
        <v>39</v>
      </c>
      <c r="O282" s="77"/>
      <c r="P282" s="209">
        <f>O282*H282</f>
        <v>0</v>
      </c>
      <c r="Q282" s="209">
        <v>0.00035399999999999999</v>
      </c>
      <c r="R282" s="209">
        <f>Q282*H282</f>
        <v>0.00070799999999999997</v>
      </c>
      <c r="S282" s="209">
        <v>0</v>
      </c>
      <c r="T282" s="210">
        <f>S282*H282</f>
        <v>0</v>
      </c>
      <c r="AR282" s="15" t="s">
        <v>142</v>
      </c>
      <c r="AT282" s="15" t="s">
        <v>137</v>
      </c>
      <c r="AU282" s="15" t="s">
        <v>78</v>
      </c>
      <c r="AY282" s="15" t="s">
        <v>134</v>
      </c>
      <c r="BE282" s="211">
        <f>IF(N282="základní",J282,0)</f>
        <v>0</v>
      </c>
      <c r="BF282" s="211">
        <f>IF(N282="snížená",J282,0)</f>
        <v>0</v>
      </c>
      <c r="BG282" s="211">
        <f>IF(N282="zákl. přenesená",J282,0)</f>
        <v>0</v>
      </c>
      <c r="BH282" s="211">
        <f>IF(N282="sníž. přenesená",J282,0)</f>
        <v>0</v>
      </c>
      <c r="BI282" s="211">
        <f>IF(N282="nulová",J282,0)</f>
        <v>0</v>
      </c>
      <c r="BJ282" s="15" t="s">
        <v>76</v>
      </c>
      <c r="BK282" s="211">
        <f>ROUND(I282*H282,2)</f>
        <v>0</v>
      </c>
      <c r="BL282" s="15" t="s">
        <v>142</v>
      </c>
      <c r="BM282" s="15" t="s">
        <v>474</v>
      </c>
    </row>
    <row r="283" s="1" customFormat="1" ht="16.5" customHeight="1">
      <c r="B283" s="36"/>
      <c r="C283" s="200" t="s">
        <v>475</v>
      </c>
      <c r="D283" s="200" t="s">
        <v>137</v>
      </c>
      <c r="E283" s="201" t="s">
        <v>476</v>
      </c>
      <c r="F283" s="202" t="s">
        <v>477</v>
      </c>
      <c r="G283" s="203" t="s">
        <v>157</v>
      </c>
      <c r="H283" s="204">
        <v>1</v>
      </c>
      <c r="I283" s="205"/>
      <c r="J283" s="206">
        <f>ROUND(I283*H283,2)</f>
        <v>0</v>
      </c>
      <c r="K283" s="202" t="s">
        <v>1</v>
      </c>
      <c r="L283" s="41"/>
      <c r="M283" s="207" t="s">
        <v>1</v>
      </c>
      <c r="N283" s="208" t="s">
        <v>39</v>
      </c>
      <c r="O283" s="77"/>
      <c r="P283" s="209">
        <f>O283*H283</f>
        <v>0</v>
      </c>
      <c r="Q283" s="209">
        <v>0.0011398000000000001</v>
      </c>
      <c r="R283" s="209">
        <f>Q283*H283</f>
        <v>0.0011398000000000001</v>
      </c>
      <c r="S283" s="209">
        <v>0</v>
      </c>
      <c r="T283" s="210">
        <f>S283*H283</f>
        <v>0</v>
      </c>
      <c r="AR283" s="15" t="s">
        <v>142</v>
      </c>
      <c r="AT283" s="15" t="s">
        <v>137</v>
      </c>
      <c r="AU283" s="15" t="s">
        <v>78</v>
      </c>
      <c r="AY283" s="15" t="s">
        <v>134</v>
      </c>
      <c r="BE283" s="211">
        <f>IF(N283="základní",J283,0)</f>
        <v>0</v>
      </c>
      <c r="BF283" s="211">
        <f>IF(N283="snížená",J283,0)</f>
        <v>0</v>
      </c>
      <c r="BG283" s="211">
        <f>IF(N283="zákl. přenesená",J283,0)</f>
        <v>0</v>
      </c>
      <c r="BH283" s="211">
        <f>IF(N283="sníž. přenesená",J283,0)</f>
        <v>0</v>
      </c>
      <c r="BI283" s="211">
        <f>IF(N283="nulová",J283,0)</f>
        <v>0</v>
      </c>
      <c r="BJ283" s="15" t="s">
        <v>76</v>
      </c>
      <c r="BK283" s="211">
        <f>ROUND(I283*H283,2)</f>
        <v>0</v>
      </c>
      <c r="BL283" s="15" t="s">
        <v>142</v>
      </c>
      <c r="BM283" s="15" t="s">
        <v>478</v>
      </c>
    </row>
    <row r="284" s="1" customFormat="1" ht="16.5" customHeight="1">
      <c r="B284" s="36"/>
      <c r="C284" s="200" t="s">
        <v>479</v>
      </c>
      <c r="D284" s="200" t="s">
        <v>137</v>
      </c>
      <c r="E284" s="201" t="s">
        <v>480</v>
      </c>
      <c r="F284" s="202" t="s">
        <v>481</v>
      </c>
      <c r="G284" s="203" t="s">
        <v>140</v>
      </c>
      <c r="H284" s="204">
        <v>2</v>
      </c>
      <c r="I284" s="205"/>
      <c r="J284" s="206">
        <f>ROUND(I284*H284,2)</f>
        <v>0</v>
      </c>
      <c r="K284" s="202" t="s">
        <v>141</v>
      </c>
      <c r="L284" s="41"/>
      <c r="M284" s="207" t="s">
        <v>1</v>
      </c>
      <c r="N284" s="208" t="s">
        <v>39</v>
      </c>
      <c r="O284" s="77"/>
      <c r="P284" s="209">
        <f>O284*H284</f>
        <v>0</v>
      </c>
      <c r="Q284" s="209">
        <v>0</v>
      </c>
      <c r="R284" s="209">
        <f>Q284*H284</f>
        <v>0</v>
      </c>
      <c r="S284" s="209">
        <v>0</v>
      </c>
      <c r="T284" s="210">
        <f>S284*H284</f>
        <v>0</v>
      </c>
      <c r="AR284" s="15" t="s">
        <v>230</v>
      </c>
      <c r="AT284" s="15" t="s">
        <v>137</v>
      </c>
      <c r="AU284" s="15" t="s">
        <v>78</v>
      </c>
      <c r="AY284" s="15" t="s">
        <v>134</v>
      </c>
      <c r="BE284" s="211">
        <f>IF(N284="základní",J284,0)</f>
        <v>0</v>
      </c>
      <c r="BF284" s="211">
        <f>IF(N284="snížená",J284,0)</f>
        <v>0</v>
      </c>
      <c r="BG284" s="211">
        <f>IF(N284="zákl. přenesená",J284,0)</f>
        <v>0</v>
      </c>
      <c r="BH284" s="211">
        <f>IF(N284="sníž. přenesená",J284,0)</f>
        <v>0</v>
      </c>
      <c r="BI284" s="211">
        <f>IF(N284="nulová",J284,0)</f>
        <v>0</v>
      </c>
      <c r="BJ284" s="15" t="s">
        <v>76</v>
      </c>
      <c r="BK284" s="211">
        <f>ROUND(I284*H284,2)</f>
        <v>0</v>
      </c>
      <c r="BL284" s="15" t="s">
        <v>230</v>
      </c>
      <c r="BM284" s="15" t="s">
        <v>482</v>
      </c>
    </row>
    <row r="285" s="1" customFormat="1" ht="16.5" customHeight="1">
      <c r="B285" s="36"/>
      <c r="C285" s="200" t="s">
        <v>483</v>
      </c>
      <c r="D285" s="200" t="s">
        <v>137</v>
      </c>
      <c r="E285" s="201" t="s">
        <v>484</v>
      </c>
      <c r="F285" s="202" t="s">
        <v>485</v>
      </c>
      <c r="G285" s="203" t="s">
        <v>140</v>
      </c>
      <c r="H285" s="204">
        <v>1</v>
      </c>
      <c r="I285" s="205"/>
      <c r="J285" s="206">
        <f>ROUND(I285*H285,2)</f>
        <v>0</v>
      </c>
      <c r="K285" s="202" t="s">
        <v>141</v>
      </c>
      <c r="L285" s="41"/>
      <c r="M285" s="207" t="s">
        <v>1</v>
      </c>
      <c r="N285" s="208" t="s">
        <v>39</v>
      </c>
      <c r="O285" s="77"/>
      <c r="P285" s="209">
        <f>O285*H285</f>
        <v>0</v>
      </c>
      <c r="Q285" s="209">
        <v>0</v>
      </c>
      <c r="R285" s="209">
        <f>Q285*H285</f>
        <v>0</v>
      </c>
      <c r="S285" s="209">
        <v>0</v>
      </c>
      <c r="T285" s="210">
        <f>S285*H285</f>
        <v>0</v>
      </c>
      <c r="AR285" s="15" t="s">
        <v>230</v>
      </c>
      <c r="AT285" s="15" t="s">
        <v>137</v>
      </c>
      <c r="AU285" s="15" t="s">
        <v>78</v>
      </c>
      <c r="AY285" s="15" t="s">
        <v>134</v>
      </c>
      <c r="BE285" s="211">
        <f>IF(N285="základní",J285,0)</f>
        <v>0</v>
      </c>
      <c r="BF285" s="211">
        <f>IF(N285="snížená",J285,0)</f>
        <v>0</v>
      </c>
      <c r="BG285" s="211">
        <f>IF(N285="zákl. přenesená",J285,0)</f>
        <v>0</v>
      </c>
      <c r="BH285" s="211">
        <f>IF(N285="sníž. přenesená",J285,0)</f>
        <v>0</v>
      </c>
      <c r="BI285" s="211">
        <f>IF(N285="nulová",J285,0)</f>
        <v>0</v>
      </c>
      <c r="BJ285" s="15" t="s">
        <v>76</v>
      </c>
      <c r="BK285" s="211">
        <f>ROUND(I285*H285,2)</f>
        <v>0</v>
      </c>
      <c r="BL285" s="15" t="s">
        <v>230</v>
      </c>
      <c r="BM285" s="15" t="s">
        <v>486</v>
      </c>
    </row>
    <row r="286" s="1" customFormat="1" ht="16.5" customHeight="1">
      <c r="B286" s="36"/>
      <c r="C286" s="200" t="s">
        <v>487</v>
      </c>
      <c r="D286" s="200" t="s">
        <v>137</v>
      </c>
      <c r="E286" s="201" t="s">
        <v>488</v>
      </c>
      <c r="F286" s="202" t="s">
        <v>489</v>
      </c>
      <c r="G286" s="203" t="s">
        <v>140</v>
      </c>
      <c r="H286" s="204">
        <v>1</v>
      </c>
      <c r="I286" s="205"/>
      <c r="J286" s="206">
        <f>ROUND(I286*H286,2)</f>
        <v>0</v>
      </c>
      <c r="K286" s="202" t="s">
        <v>141</v>
      </c>
      <c r="L286" s="41"/>
      <c r="M286" s="207" t="s">
        <v>1</v>
      </c>
      <c r="N286" s="208" t="s">
        <v>39</v>
      </c>
      <c r="O286" s="77"/>
      <c r="P286" s="209">
        <f>O286*H286</f>
        <v>0</v>
      </c>
      <c r="Q286" s="209">
        <v>0.0054200000000000003</v>
      </c>
      <c r="R286" s="209">
        <f>Q286*H286</f>
        <v>0.0054200000000000003</v>
      </c>
      <c r="S286" s="209">
        <v>0</v>
      </c>
      <c r="T286" s="210">
        <f>S286*H286</f>
        <v>0</v>
      </c>
      <c r="AR286" s="15" t="s">
        <v>230</v>
      </c>
      <c r="AT286" s="15" t="s">
        <v>137</v>
      </c>
      <c r="AU286" s="15" t="s">
        <v>78</v>
      </c>
      <c r="AY286" s="15" t="s">
        <v>134</v>
      </c>
      <c r="BE286" s="211">
        <f>IF(N286="základní",J286,0)</f>
        <v>0</v>
      </c>
      <c r="BF286" s="211">
        <f>IF(N286="snížená",J286,0)</f>
        <v>0</v>
      </c>
      <c r="BG286" s="211">
        <f>IF(N286="zákl. přenesená",J286,0)</f>
        <v>0</v>
      </c>
      <c r="BH286" s="211">
        <f>IF(N286="sníž. přenesená",J286,0)</f>
        <v>0</v>
      </c>
      <c r="BI286" s="211">
        <f>IF(N286="nulová",J286,0)</f>
        <v>0</v>
      </c>
      <c r="BJ286" s="15" t="s">
        <v>76</v>
      </c>
      <c r="BK286" s="211">
        <f>ROUND(I286*H286,2)</f>
        <v>0</v>
      </c>
      <c r="BL286" s="15" t="s">
        <v>230</v>
      </c>
      <c r="BM286" s="15" t="s">
        <v>490</v>
      </c>
    </row>
    <row r="287" s="1" customFormat="1" ht="16.5" customHeight="1">
      <c r="B287" s="36"/>
      <c r="C287" s="200" t="s">
        <v>491</v>
      </c>
      <c r="D287" s="200" t="s">
        <v>137</v>
      </c>
      <c r="E287" s="201" t="s">
        <v>492</v>
      </c>
      <c r="F287" s="202" t="s">
        <v>493</v>
      </c>
      <c r="G287" s="203" t="s">
        <v>157</v>
      </c>
      <c r="H287" s="204">
        <v>3</v>
      </c>
      <c r="I287" s="205"/>
      <c r="J287" s="206">
        <f>ROUND(I287*H287,2)</f>
        <v>0</v>
      </c>
      <c r="K287" s="202" t="s">
        <v>1</v>
      </c>
      <c r="L287" s="41"/>
      <c r="M287" s="207" t="s">
        <v>1</v>
      </c>
      <c r="N287" s="208" t="s">
        <v>39</v>
      </c>
      <c r="O287" s="77"/>
      <c r="P287" s="209">
        <f>O287*H287</f>
        <v>0</v>
      </c>
      <c r="Q287" s="209">
        <v>0</v>
      </c>
      <c r="R287" s="209">
        <f>Q287*H287</f>
        <v>0</v>
      </c>
      <c r="S287" s="209">
        <v>0</v>
      </c>
      <c r="T287" s="210">
        <f>S287*H287</f>
        <v>0</v>
      </c>
      <c r="AR287" s="15" t="s">
        <v>230</v>
      </c>
      <c r="AT287" s="15" t="s">
        <v>137</v>
      </c>
      <c r="AU287" s="15" t="s">
        <v>78</v>
      </c>
      <c r="AY287" s="15" t="s">
        <v>134</v>
      </c>
      <c r="BE287" s="211">
        <f>IF(N287="základní",J287,0)</f>
        <v>0</v>
      </c>
      <c r="BF287" s="211">
        <f>IF(N287="snížená",J287,0)</f>
        <v>0</v>
      </c>
      <c r="BG287" s="211">
        <f>IF(N287="zákl. přenesená",J287,0)</f>
        <v>0</v>
      </c>
      <c r="BH287" s="211">
        <f>IF(N287="sníž. přenesená",J287,0)</f>
        <v>0</v>
      </c>
      <c r="BI287" s="211">
        <f>IF(N287="nulová",J287,0)</f>
        <v>0</v>
      </c>
      <c r="BJ287" s="15" t="s">
        <v>76</v>
      </c>
      <c r="BK287" s="211">
        <f>ROUND(I287*H287,2)</f>
        <v>0</v>
      </c>
      <c r="BL287" s="15" t="s">
        <v>230</v>
      </c>
      <c r="BM287" s="15" t="s">
        <v>494</v>
      </c>
    </row>
    <row r="288" s="1" customFormat="1" ht="22.5" customHeight="1">
      <c r="B288" s="36"/>
      <c r="C288" s="200" t="s">
        <v>495</v>
      </c>
      <c r="D288" s="200" t="s">
        <v>137</v>
      </c>
      <c r="E288" s="201" t="s">
        <v>496</v>
      </c>
      <c r="F288" s="202" t="s">
        <v>497</v>
      </c>
      <c r="G288" s="203" t="s">
        <v>303</v>
      </c>
      <c r="H288" s="204">
        <v>0.0050000000000000001</v>
      </c>
      <c r="I288" s="205"/>
      <c r="J288" s="206">
        <f>ROUND(I288*H288,2)</f>
        <v>0</v>
      </c>
      <c r="K288" s="202" t="s">
        <v>141</v>
      </c>
      <c r="L288" s="41"/>
      <c r="M288" s="207" t="s">
        <v>1</v>
      </c>
      <c r="N288" s="208" t="s">
        <v>39</v>
      </c>
      <c r="O288" s="77"/>
      <c r="P288" s="209">
        <f>O288*H288</f>
        <v>0</v>
      </c>
      <c r="Q288" s="209">
        <v>0</v>
      </c>
      <c r="R288" s="209">
        <f>Q288*H288</f>
        <v>0</v>
      </c>
      <c r="S288" s="209">
        <v>0</v>
      </c>
      <c r="T288" s="210">
        <f>S288*H288</f>
        <v>0</v>
      </c>
      <c r="AR288" s="15" t="s">
        <v>230</v>
      </c>
      <c r="AT288" s="15" t="s">
        <v>137</v>
      </c>
      <c r="AU288" s="15" t="s">
        <v>78</v>
      </c>
      <c r="AY288" s="15" t="s">
        <v>134</v>
      </c>
      <c r="BE288" s="211">
        <f>IF(N288="základní",J288,0)</f>
        <v>0</v>
      </c>
      <c r="BF288" s="211">
        <f>IF(N288="snížená",J288,0)</f>
        <v>0</v>
      </c>
      <c r="BG288" s="211">
        <f>IF(N288="zákl. přenesená",J288,0)</f>
        <v>0</v>
      </c>
      <c r="BH288" s="211">
        <f>IF(N288="sníž. přenesená",J288,0)</f>
        <v>0</v>
      </c>
      <c r="BI288" s="211">
        <f>IF(N288="nulová",J288,0)</f>
        <v>0</v>
      </c>
      <c r="BJ288" s="15" t="s">
        <v>76</v>
      </c>
      <c r="BK288" s="211">
        <f>ROUND(I288*H288,2)</f>
        <v>0</v>
      </c>
      <c r="BL288" s="15" t="s">
        <v>230</v>
      </c>
      <c r="BM288" s="15" t="s">
        <v>498</v>
      </c>
    </row>
    <row r="289" s="10" customFormat="1" ht="22.8" customHeight="1">
      <c r="B289" s="184"/>
      <c r="C289" s="185"/>
      <c r="D289" s="186" t="s">
        <v>67</v>
      </c>
      <c r="E289" s="198" t="s">
        <v>499</v>
      </c>
      <c r="F289" s="198" t="s">
        <v>500</v>
      </c>
      <c r="G289" s="185"/>
      <c r="H289" s="185"/>
      <c r="I289" s="188"/>
      <c r="J289" s="199">
        <f>BK289</f>
        <v>0</v>
      </c>
      <c r="K289" s="185"/>
      <c r="L289" s="190"/>
      <c r="M289" s="191"/>
      <c r="N289" s="192"/>
      <c r="O289" s="192"/>
      <c r="P289" s="193">
        <f>SUM(P290:P297)</f>
        <v>0</v>
      </c>
      <c r="Q289" s="192"/>
      <c r="R289" s="193">
        <f>SUM(R290:R297)</f>
        <v>0.0075227620000000005</v>
      </c>
      <c r="S289" s="192"/>
      <c r="T289" s="194">
        <f>SUM(T290:T297)</f>
        <v>0</v>
      </c>
      <c r="AR289" s="195" t="s">
        <v>78</v>
      </c>
      <c r="AT289" s="196" t="s">
        <v>67</v>
      </c>
      <c r="AU289" s="196" t="s">
        <v>76</v>
      </c>
      <c r="AY289" s="195" t="s">
        <v>134</v>
      </c>
      <c r="BK289" s="197">
        <f>SUM(BK290:BK297)</f>
        <v>0</v>
      </c>
    </row>
    <row r="290" s="1" customFormat="1" ht="16.5" customHeight="1">
      <c r="B290" s="36"/>
      <c r="C290" s="200" t="s">
        <v>501</v>
      </c>
      <c r="D290" s="200" t="s">
        <v>137</v>
      </c>
      <c r="E290" s="201" t="s">
        <v>502</v>
      </c>
      <c r="F290" s="202" t="s">
        <v>503</v>
      </c>
      <c r="G290" s="203" t="s">
        <v>157</v>
      </c>
      <c r="H290" s="204">
        <v>6</v>
      </c>
      <c r="I290" s="205"/>
      <c r="J290" s="206">
        <f>ROUND(I290*H290,2)</f>
        <v>0</v>
      </c>
      <c r="K290" s="202" t="s">
        <v>1</v>
      </c>
      <c r="L290" s="41"/>
      <c r="M290" s="207" t="s">
        <v>1</v>
      </c>
      <c r="N290" s="208" t="s">
        <v>39</v>
      </c>
      <c r="O290" s="77"/>
      <c r="P290" s="209">
        <f>O290*H290</f>
        <v>0</v>
      </c>
      <c r="Q290" s="209">
        <v>0.00090993200000000002</v>
      </c>
      <c r="R290" s="209">
        <f>Q290*H290</f>
        <v>0.0054595920000000001</v>
      </c>
      <c r="S290" s="209">
        <v>0</v>
      </c>
      <c r="T290" s="210">
        <f>S290*H290</f>
        <v>0</v>
      </c>
      <c r="AR290" s="15" t="s">
        <v>230</v>
      </c>
      <c r="AT290" s="15" t="s">
        <v>137</v>
      </c>
      <c r="AU290" s="15" t="s">
        <v>78</v>
      </c>
      <c r="AY290" s="15" t="s">
        <v>134</v>
      </c>
      <c r="BE290" s="211">
        <f>IF(N290="základní",J290,0)</f>
        <v>0</v>
      </c>
      <c r="BF290" s="211">
        <f>IF(N290="snížená",J290,0)</f>
        <v>0</v>
      </c>
      <c r="BG290" s="211">
        <f>IF(N290="zákl. přenesená",J290,0)</f>
        <v>0</v>
      </c>
      <c r="BH290" s="211">
        <f>IF(N290="sníž. přenesená",J290,0)</f>
        <v>0</v>
      </c>
      <c r="BI290" s="211">
        <f>IF(N290="nulová",J290,0)</f>
        <v>0</v>
      </c>
      <c r="BJ290" s="15" t="s">
        <v>76</v>
      </c>
      <c r="BK290" s="211">
        <f>ROUND(I290*H290,2)</f>
        <v>0</v>
      </c>
      <c r="BL290" s="15" t="s">
        <v>230</v>
      </c>
      <c r="BM290" s="15" t="s">
        <v>504</v>
      </c>
    </row>
    <row r="291" s="1" customFormat="1" ht="22.5" customHeight="1">
      <c r="B291" s="36"/>
      <c r="C291" s="200" t="s">
        <v>505</v>
      </c>
      <c r="D291" s="200" t="s">
        <v>137</v>
      </c>
      <c r="E291" s="201" t="s">
        <v>506</v>
      </c>
      <c r="F291" s="202" t="s">
        <v>507</v>
      </c>
      <c r="G291" s="203" t="s">
        <v>157</v>
      </c>
      <c r="H291" s="204">
        <v>6</v>
      </c>
      <c r="I291" s="205"/>
      <c r="J291" s="206">
        <f>ROUND(I291*H291,2)</f>
        <v>0</v>
      </c>
      <c r="K291" s="202" t="s">
        <v>1</v>
      </c>
      <c r="L291" s="41"/>
      <c r="M291" s="207" t="s">
        <v>1</v>
      </c>
      <c r="N291" s="208" t="s">
        <v>39</v>
      </c>
      <c r="O291" s="77"/>
      <c r="P291" s="209">
        <f>O291*H291</f>
        <v>0</v>
      </c>
      <c r="Q291" s="209">
        <v>6.7399999999999998E-05</v>
      </c>
      <c r="R291" s="209">
        <f>Q291*H291</f>
        <v>0.00040439999999999996</v>
      </c>
      <c r="S291" s="209">
        <v>0</v>
      </c>
      <c r="T291" s="210">
        <f>S291*H291</f>
        <v>0</v>
      </c>
      <c r="AR291" s="15" t="s">
        <v>230</v>
      </c>
      <c r="AT291" s="15" t="s">
        <v>137</v>
      </c>
      <c r="AU291" s="15" t="s">
        <v>78</v>
      </c>
      <c r="AY291" s="15" t="s">
        <v>134</v>
      </c>
      <c r="BE291" s="211">
        <f>IF(N291="základní",J291,0)</f>
        <v>0</v>
      </c>
      <c r="BF291" s="211">
        <f>IF(N291="snížená",J291,0)</f>
        <v>0</v>
      </c>
      <c r="BG291" s="211">
        <f>IF(N291="zákl. přenesená",J291,0)</f>
        <v>0</v>
      </c>
      <c r="BH291" s="211">
        <f>IF(N291="sníž. přenesená",J291,0)</f>
        <v>0</v>
      </c>
      <c r="BI291" s="211">
        <f>IF(N291="nulová",J291,0)</f>
        <v>0</v>
      </c>
      <c r="BJ291" s="15" t="s">
        <v>76</v>
      </c>
      <c r="BK291" s="211">
        <f>ROUND(I291*H291,2)</f>
        <v>0</v>
      </c>
      <c r="BL291" s="15" t="s">
        <v>230</v>
      </c>
      <c r="BM291" s="15" t="s">
        <v>508</v>
      </c>
    </row>
    <row r="292" s="1" customFormat="1" ht="16.5" customHeight="1">
      <c r="B292" s="36"/>
      <c r="C292" s="200" t="s">
        <v>509</v>
      </c>
      <c r="D292" s="200" t="s">
        <v>137</v>
      </c>
      <c r="E292" s="201" t="s">
        <v>510</v>
      </c>
      <c r="F292" s="202" t="s">
        <v>511</v>
      </c>
      <c r="G292" s="203" t="s">
        <v>140</v>
      </c>
      <c r="H292" s="204">
        <v>7</v>
      </c>
      <c r="I292" s="205"/>
      <c r="J292" s="206">
        <f>ROUND(I292*H292,2)</f>
        <v>0</v>
      </c>
      <c r="K292" s="202" t="s">
        <v>141</v>
      </c>
      <c r="L292" s="41"/>
      <c r="M292" s="207" t="s">
        <v>1</v>
      </c>
      <c r="N292" s="208" t="s">
        <v>39</v>
      </c>
      <c r="O292" s="77"/>
      <c r="P292" s="209">
        <f>O292*H292</f>
        <v>0</v>
      </c>
      <c r="Q292" s="209">
        <v>0</v>
      </c>
      <c r="R292" s="209">
        <f>Q292*H292</f>
        <v>0</v>
      </c>
      <c r="S292" s="209">
        <v>0</v>
      </c>
      <c r="T292" s="210">
        <f>S292*H292</f>
        <v>0</v>
      </c>
      <c r="AR292" s="15" t="s">
        <v>230</v>
      </c>
      <c r="AT292" s="15" t="s">
        <v>137</v>
      </c>
      <c r="AU292" s="15" t="s">
        <v>78</v>
      </c>
      <c r="AY292" s="15" t="s">
        <v>134</v>
      </c>
      <c r="BE292" s="211">
        <f>IF(N292="základní",J292,0)</f>
        <v>0</v>
      </c>
      <c r="BF292" s="211">
        <f>IF(N292="snížená",J292,0)</f>
        <v>0</v>
      </c>
      <c r="BG292" s="211">
        <f>IF(N292="zákl. přenesená",J292,0)</f>
        <v>0</v>
      </c>
      <c r="BH292" s="211">
        <f>IF(N292="sníž. přenesená",J292,0)</f>
        <v>0</v>
      </c>
      <c r="BI292" s="211">
        <f>IF(N292="nulová",J292,0)</f>
        <v>0</v>
      </c>
      <c r="BJ292" s="15" t="s">
        <v>76</v>
      </c>
      <c r="BK292" s="211">
        <f>ROUND(I292*H292,2)</f>
        <v>0</v>
      </c>
      <c r="BL292" s="15" t="s">
        <v>230</v>
      </c>
      <c r="BM292" s="15" t="s">
        <v>512</v>
      </c>
    </row>
    <row r="293" s="1" customFormat="1" ht="16.5" customHeight="1">
      <c r="B293" s="36"/>
      <c r="C293" s="245" t="s">
        <v>513</v>
      </c>
      <c r="D293" s="245" t="s">
        <v>231</v>
      </c>
      <c r="E293" s="246" t="s">
        <v>514</v>
      </c>
      <c r="F293" s="247" t="s">
        <v>515</v>
      </c>
      <c r="G293" s="248" t="s">
        <v>140</v>
      </c>
      <c r="H293" s="249">
        <v>2</v>
      </c>
      <c r="I293" s="250"/>
      <c r="J293" s="251">
        <f>ROUND(I293*H293,2)</f>
        <v>0</v>
      </c>
      <c r="K293" s="247" t="s">
        <v>141</v>
      </c>
      <c r="L293" s="252"/>
      <c r="M293" s="253" t="s">
        <v>1</v>
      </c>
      <c r="N293" s="254" t="s">
        <v>39</v>
      </c>
      <c r="O293" s="77"/>
      <c r="P293" s="209">
        <f>O293*H293</f>
        <v>0</v>
      </c>
      <c r="Q293" s="209">
        <v>0.00021000000000000001</v>
      </c>
      <c r="R293" s="209">
        <f>Q293*H293</f>
        <v>0.00042000000000000002</v>
      </c>
      <c r="S293" s="209">
        <v>0</v>
      </c>
      <c r="T293" s="210">
        <f>S293*H293</f>
        <v>0</v>
      </c>
      <c r="AR293" s="15" t="s">
        <v>309</v>
      </c>
      <c r="AT293" s="15" t="s">
        <v>231</v>
      </c>
      <c r="AU293" s="15" t="s">
        <v>78</v>
      </c>
      <c r="AY293" s="15" t="s">
        <v>134</v>
      </c>
      <c r="BE293" s="211">
        <f>IF(N293="základní",J293,0)</f>
        <v>0</v>
      </c>
      <c r="BF293" s="211">
        <f>IF(N293="snížená",J293,0)</f>
        <v>0</v>
      </c>
      <c r="BG293" s="211">
        <f>IF(N293="zákl. přenesená",J293,0)</f>
        <v>0</v>
      </c>
      <c r="BH293" s="211">
        <f>IF(N293="sníž. přenesená",J293,0)</f>
        <v>0</v>
      </c>
      <c r="BI293" s="211">
        <f>IF(N293="nulová",J293,0)</f>
        <v>0</v>
      </c>
      <c r="BJ293" s="15" t="s">
        <v>76</v>
      </c>
      <c r="BK293" s="211">
        <f>ROUND(I293*H293,2)</f>
        <v>0</v>
      </c>
      <c r="BL293" s="15" t="s">
        <v>230</v>
      </c>
      <c r="BM293" s="15" t="s">
        <v>516</v>
      </c>
    </row>
    <row r="294" s="1" customFormat="1" ht="16.5" customHeight="1">
      <c r="B294" s="36"/>
      <c r="C294" s="245" t="s">
        <v>517</v>
      </c>
      <c r="D294" s="245" t="s">
        <v>231</v>
      </c>
      <c r="E294" s="246" t="s">
        <v>518</v>
      </c>
      <c r="F294" s="247" t="s">
        <v>519</v>
      </c>
      <c r="G294" s="248" t="s">
        <v>140</v>
      </c>
      <c r="H294" s="249">
        <v>5</v>
      </c>
      <c r="I294" s="250"/>
      <c r="J294" s="251">
        <f>ROUND(I294*H294,2)</f>
        <v>0</v>
      </c>
      <c r="K294" s="247" t="s">
        <v>141</v>
      </c>
      <c r="L294" s="252"/>
      <c r="M294" s="253" t="s">
        <v>1</v>
      </c>
      <c r="N294" s="254" t="s">
        <v>39</v>
      </c>
      <c r="O294" s="77"/>
      <c r="P294" s="209">
        <f>O294*H294</f>
        <v>0</v>
      </c>
      <c r="Q294" s="209">
        <v>2.0000000000000002E-05</v>
      </c>
      <c r="R294" s="209">
        <f>Q294*H294</f>
        <v>0.00010000000000000001</v>
      </c>
      <c r="S294" s="209">
        <v>0</v>
      </c>
      <c r="T294" s="210">
        <f>S294*H294</f>
        <v>0</v>
      </c>
      <c r="AR294" s="15" t="s">
        <v>309</v>
      </c>
      <c r="AT294" s="15" t="s">
        <v>231</v>
      </c>
      <c r="AU294" s="15" t="s">
        <v>78</v>
      </c>
      <c r="AY294" s="15" t="s">
        <v>134</v>
      </c>
      <c r="BE294" s="211">
        <f>IF(N294="základní",J294,0)</f>
        <v>0</v>
      </c>
      <c r="BF294" s="211">
        <f>IF(N294="snížená",J294,0)</f>
        <v>0</v>
      </c>
      <c r="BG294" s="211">
        <f>IF(N294="zákl. přenesená",J294,0)</f>
        <v>0</v>
      </c>
      <c r="BH294" s="211">
        <f>IF(N294="sníž. přenesená",J294,0)</f>
        <v>0</v>
      </c>
      <c r="BI294" s="211">
        <f>IF(N294="nulová",J294,0)</f>
        <v>0</v>
      </c>
      <c r="BJ294" s="15" t="s">
        <v>76</v>
      </c>
      <c r="BK294" s="211">
        <f>ROUND(I294*H294,2)</f>
        <v>0</v>
      </c>
      <c r="BL294" s="15" t="s">
        <v>230</v>
      </c>
      <c r="BM294" s="15" t="s">
        <v>520</v>
      </c>
    </row>
    <row r="295" s="1" customFormat="1" ht="16.5" customHeight="1">
      <c r="B295" s="36"/>
      <c r="C295" s="200" t="s">
        <v>521</v>
      </c>
      <c r="D295" s="200" t="s">
        <v>137</v>
      </c>
      <c r="E295" s="201" t="s">
        <v>522</v>
      </c>
      <c r="F295" s="202" t="s">
        <v>523</v>
      </c>
      <c r="G295" s="203" t="s">
        <v>140</v>
      </c>
      <c r="H295" s="204">
        <v>4</v>
      </c>
      <c r="I295" s="205"/>
      <c r="J295" s="206">
        <f>ROUND(I295*H295,2)</f>
        <v>0</v>
      </c>
      <c r="K295" s="202" t="s">
        <v>1</v>
      </c>
      <c r="L295" s="41"/>
      <c r="M295" s="207" t="s">
        <v>1</v>
      </c>
      <c r="N295" s="208" t="s">
        <v>39</v>
      </c>
      <c r="O295" s="77"/>
      <c r="P295" s="209">
        <f>O295*H295</f>
        <v>0</v>
      </c>
      <c r="Q295" s="209">
        <v>0</v>
      </c>
      <c r="R295" s="209">
        <f>Q295*H295</f>
        <v>0</v>
      </c>
      <c r="S295" s="209">
        <v>0</v>
      </c>
      <c r="T295" s="210">
        <f>S295*H295</f>
        <v>0</v>
      </c>
      <c r="AR295" s="15" t="s">
        <v>230</v>
      </c>
      <c r="AT295" s="15" t="s">
        <v>137</v>
      </c>
      <c r="AU295" s="15" t="s">
        <v>78</v>
      </c>
      <c r="AY295" s="15" t="s">
        <v>134</v>
      </c>
      <c r="BE295" s="211">
        <f>IF(N295="základní",J295,0)</f>
        <v>0</v>
      </c>
      <c r="BF295" s="211">
        <f>IF(N295="snížená",J295,0)</f>
        <v>0</v>
      </c>
      <c r="BG295" s="211">
        <f>IF(N295="zákl. přenesená",J295,0)</f>
        <v>0</v>
      </c>
      <c r="BH295" s="211">
        <f>IF(N295="sníž. přenesená",J295,0)</f>
        <v>0</v>
      </c>
      <c r="BI295" s="211">
        <f>IF(N295="nulová",J295,0)</f>
        <v>0</v>
      </c>
      <c r="BJ295" s="15" t="s">
        <v>76</v>
      </c>
      <c r="BK295" s="211">
        <f>ROUND(I295*H295,2)</f>
        <v>0</v>
      </c>
      <c r="BL295" s="15" t="s">
        <v>230</v>
      </c>
      <c r="BM295" s="15" t="s">
        <v>524</v>
      </c>
    </row>
    <row r="296" s="1" customFormat="1" ht="16.5" customHeight="1">
      <c r="B296" s="36"/>
      <c r="C296" s="200" t="s">
        <v>525</v>
      </c>
      <c r="D296" s="200" t="s">
        <v>137</v>
      </c>
      <c r="E296" s="201" t="s">
        <v>526</v>
      </c>
      <c r="F296" s="202" t="s">
        <v>527</v>
      </c>
      <c r="G296" s="203" t="s">
        <v>157</v>
      </c>
      <c r="H296" s="204">
        <v>6</v>
      </c>
      <c r="I296" s="205"/>
      <c r="J296" s="206">
        <f>ROUND(I296*H296,2)</f>
        <v>0</v>
      </c>
      <c r="K296" s="202" t="s">
        <v>1</v>
      </c>
      <c r="L296" s="41"/>
      <c r="M296" s="207" t="s">
        <v>1</v>
      </c>
      <c r="N296" s="208" t="s">
        <v>39</v>
      </c>
      <c r="O296" s="77"/>
      <c r="P296" s="209">
        <f>O296*H296</f>
        <v>0</v>
      </c>
      <c r="Q296" s="209">
        <v>0.00018979500000000001</v>
      </c>
      <c r="R296" s="209">
        <f>Q296*H296</f>
        <v>0.0011387700000000001</v>
      </c>
      <c r="S296" s="209">
        <v>0</v>
      </c>
      <c r="T296" s="210">
        <f>S296*H296</f>
        <v>0</v>
      </c>
      <c r="AR296" s="15" t="s">
        <v>230</v>
      </c>
      <c r="AT296" s="15" t="s">
        <v>137</v>
      </c>
      <c r="AU296" s="15" t="s">
        <v>78</v>
      </c>
      <c r="AY296" s="15" t="s">
        <v>134</v>
      </c>
      <c r="BE296" s="211">
        <f>IF(N296="základní",J296,0)</f>
        <v>0</v>
      </c>
      <c r="BF296" s="211">
        <f>IF(N296="snížená",J296,0)</f>
        <v>0</v>
      </c>
      <c r="BG296" s="211">
        <f>IF(N296="zákl. přenesená",J296,0)</f>
        <v>0</v>
      </c>
      <c r="BH296" s="211">
        <f>IF(N296="sníž. přenesená",J296,0)</f>
        <v>0</v>
      </c>
      <c r="BI296" s="211">
        <f>IF(N296="nulová",J296,0)</f>
        <v>0</v>
      </c>
      <c r="BJ296" s="15" t="s">
        <v>76</v>
      </c>
      <c r="BK296" s="211">
        <f>ROUND(I296*H296,2)</f>
        <v>0</v>
      </c>
      <c r="BL296" s="15" t="s">
        <v>230</v>
      </c>
      <c r="BM296" s="15" t="s">
        <v>528</v>
      </c>
    </row>
    <row r="297" s="1" customFormat="1" ht="22.5" customHeight="1">
      <c r="B297" s="36"/>
      <c r="C297" s="200" t="s">
        <v>529</v>
      </c>
      <c r="D297" s="200" t="s">
        <v>137</v>
      </c>
      <c r="E297" s="201" t="s">
        <v>530</v>
      </c>
      <c r="F297" s="202" t="s">
        <v>531</v>
      </c>
      <c r="G297" s="203" t="s">
        <v>303</v>
      </c>
      <c r="H297" s="204">
        <v>0.0080000000000000002</v>
      </c>
      <c r="I297" s="205"/>
      <c r="J297" s="206">
        <f>ROUND(I297*H297,2)</f>
        <v>0</v>
      </c>
      <c r="K297" s="202" t="s">
        <v>141</v>
      </c>
      <c r="L297" s="41"/>
      <c r="M297" s="207" t="s">
        <v>1</v>
      </c>
      <c r="N297" s="208" t="s">
        <v>39</v>
      </c>
      <c r="O297" s="77"/>
      <c r="P297" s="209">
        <f>O297*H297</f>
        <v>0</v>
      </c>
      <c r="Q297" s="209">
        <v>0</v>
      </c>
      <c r="R297" s="209">
        <f>Q297*H297</f>
        <v>0</v>
      </c>
      <c r="S297" s="209">
        <v>0</v>
      </c>
      <c r="T297" s="210">
        <f>S297*H297</f>
        <v>0</v>
      </c>
      <c r="AR297" s="15" t="s">
        <v>230</v>
      </c>
      <c r="AT297" s="15" t="s">
        <v>137</v>
      </c>
      <c r="AU297" s="15" t="s">
        <v>78</v>
      </c>
      <c r="AY297" s="15" t="s">
        <v>134</v>
      </c>
      <c r="BE297" s="211">
        <f>IF(N297="základní",J297,0)</f>
        <v>0</v>
      </c>
      <c r="BF297" s="211">
        <f>IF(N297="snížená",J297,0)</f>
        <v>0</v>
      </c>
      <c r="BG297" s="211">
        <f>IF(N297="zákl. přenesená",J297,0)</f>
        <v>0</v>
      </c>
      <c r="BH297" s="211">
        <f>IF(N297="sníž. přenesená",J297,0)</f>
        <v>0</v>
      </c>
      <c r="BI297" s="211">
        <f>IF(N297="nulová",J297,0)</f>
        <v>0</v>
      </c>
      <c r="BJ297" s="15" t="s">
        <v>76</v>
      </c>
      <c r="BK297" s="211">
        <f>ROUND(I297*H297,2)</f>
        <v>0</v>
      </c>
      <c r="BL297" s="15" t="s">
        <v>230</v>
      </c>
      <c r="BM297" s="15" t="s">
        <v>532</v>
      </c>
    </row>
    <row r="298" s="10" customFormat="1" ht="22.8" customHeight="1">
      <c r="B298" s="184"/>
      <c r="C298" s="185"/>
      <c r="D298" s="186" t="s">
        <v>67</v>
      </c>
      <c r="E298" s="198" t="s">
        <v>533</v>
      </c>
      <c r="F298" s="198" t="s">
        <v>534</v>
      </c>
      <c r="G298" s="185"/>
      <c r="H298" s="185"/>
      <c r="I298" s="188"/>
      <c r="J298" s="199">
        <f>BK298</f>
        <v>0</v>
      </c>
      <c r="K298" s="185"/>
      <c r="L298" s="190"/>
      <c r="M298" s="191"/>
      <c r="N298" s="192"/>
      <c r="O298" s="192"/>
      <c r="P298" s="193">
        <f>SUM(P299:P313)</f>
        <v>0</v>
      </c>
      <c r="Q298" s="192"/>
      <c r="R298" s="193">
        <f>SUM(R299:R313)</f>
        <v>0.051500387999999994</v>
      </c>
      <c r="S298" s="192"/>
      <c r="T298" s="194">
        <f>SUM(T299:T313)</f>
        <v>0.065130000000000007</v>
      </c>
      <c r="AR298" s="195" t="s">
        <v>78</v>
      </c>
      <c r="AT298" s="196" t="s">
        <v>67</v>
      </c>
      <c r="AU298" s="196" t="s">
        <v>76</v>
      </c>
      <c r="AY298" s="195" t="s">
        <v>134</v>
      </c>
      <c r="BK298" s="197">
        <f>SUM(BK299:BK313)</f>
        <v>0</v>
      </c>
    </row>
    <row r="299" s="1" customFormat="1" ht="16.5" customHeight="1">
      <c r="B299" s="36"/>
      <c r="C299" s="200" t="s">
        <v>535</v>
      </c>
      <c r="D299" s="200" t="s">
        <v>137</v>
      </c>
      <c r="E299" s="201" t="s">
        <v>536</v>
      </c>
      <c r="F299" s="202" t="s">
        <v>537</v>
      </c>
      <c r="G299" s="203" t="s">
        <v>538</v>
      </c>
      <c r="H299" s="204">
        <v>1</v>
      </c>
      <c r="I299" s="205"/>
      <c r="J299" s="206">
        <f>ROUND(I299*H299,2)</f>
        <v>0</v>
      </c>
      <c r="K299" s="202" t="s">
        <v>1</v>
      </c>
      <c r="L299" s="41"/>
      <c r="M299" s="207" t="s">
        <v>1</v>
      </c>
      <c r="N299" s="208" t="s">
        <v>39</v>
      </c>
      <c r="O299" s="77"/>
      <c r="P299" s="209">
        <f>O299*H299</f>
        <v>0</v>
      </c>
      <c r="Q299" s="209">
        <v>0</v>
      </c>
      <c r="R299" s="209">
        <f>Q299*H299</f>
        <v>0</v>
      </c>
      <c r="S299" s="209">
        <v>0</v>
      </c>
      <c r="T299" s="210">
        <f>S299*H299</f>
        <v>0</v>
      </c>
      <c r="AR299" s="15" t="s">
        <v>230</v>
      </c>
      <c r="AT299" s="15" t="s">
        <v>137</v>
      </c>
      <c r="AU299" s="15" t="s">
        <v>78</v>
      </c>
      <c r="AY299" s="15" t="s">
        <v>134</v>
      </c>
      <c r="BE299" s="211">
        <f>IF(N299="základní",J299,0)</f>
        <v>0</v>
      </c>
      <c r="BF299" s="211">
        <f>IF(N299="snížená",J299,0)</f>
        <v>0</v>
      </c>
      <c r="BG299" s="211">
        <f>IF(N299="zákl. přenesená",J299,0)</f>
        <v>0</v>
      </c>
      <c r="BH299" s="211">
        <f>IF(N299="sníž. přenesená",J299,0)</f>
        <v>0</v>
      </c>
      <c r="BI299" s="211">
        <f>IF(N299="nulová",J299,0)</f>
        <v>0</v>
      </c>
      <c r="BJ299" s="15" t="s">
        <v>76</v>
      </c>
      <c r="BK299" s="211">
        <f>ROUND(I299*H299,2)</f>
        <v>0</v>
      </c>
      <c r="BL299" s="15" t="s">
        <v>230</v>
      </c>
      <c r="BM299" s="15" t="s">
        <v>539</v>
      </c>
    </row>
    <row r="300" s="1" customFormat="1" ht="16.5" customHeight="1">
      <c r="B300" s="36"/>
      <c r="C300" s="200" t="s">
        <v>540</v>
      </c>
      <c r="D300" s="200" t="s">
        <v>137</v>
      </c>
      <c r="E300" s="201" t="s">
        <v>541</v>
      </c>
      <c r="F300" s="202" t="s">
        <v>542</v>
      </c>
      <c r="G300" s="203" t="s">
        <v>538</v>
      </c>
      <c r="H300" s="204">
        <v>1</v>
      </c>
      <c r="I300" s="205"/>
      <c r="J300" s="206">
        <f>ROUND(I300*H300,2)</f>
        <v>0</v>
      </c>
      <c r="K300" s="202" t="s">
        <v>1</v>
      </c>
      <c r="L300" s="41"/>
      <c r="M300" s="207" t="s">
        <v>1</v>
      </c>
      <c r="N300" s="208" t="s">
        <v>39</v>
      </c>
      <c r="O300" s="77"/>
      <c r="P300" s="209">
        <f>O300*H300</f>
        <v>0</v>
      </c>
      <c r="Q300" s="209">
        <v>0</v>
      </c>
      <c r="R300" s="209">
        <f>Q300*H300</f>
        <v>0</v>
      </c>
      <c r="S300" s="209">
        <v>0</v>
      </c>
      <c r="T300" s="210">
        <f>S300*H300</f>
        <v>0</v>
      </c>
      <c r="AR300" s="15" t="s">
        <v>230</v>
      </c>
      <c r="AT300" s="15" t="s">
        <v>137</v>
      </c>
      <c r="AU300" s="15" t="s">
        <v>78</v>
      </c>
      <c r="AY300" s="15" t="s">
        <v>134</v>
      </c>
      <c r="BE300" s="211">
        <f>IF(N300="základní",J300,0)</f>
        <v>0</v>
      </c>
      <c r="BF300" s="211">
        <f>IF(N300="snížená",J300,0)</f>
        <v>0</v>
      </c>
      <c r="BG300" s="211">
        <f>IF(N300="zákl. přenesená",J300,0)</f>
        <v>0</v>
      </c>
      <c r="BH300" s="211">
        <f>IF(N300="sníž. přenesená",J300,0)</f>
        <v>0</v>
      </c>
      <c r="BI300" s="211">
        <f>IF(N300="nulová",J300,0)</f>
        <v>0</v>
      </c>
      <c r="BJ300" s="15" t="s">
        <v>76</v>
      </c>
      <c r="BK300" s="211">
        <f>ROUND(I300*H300,2)</f>
        <v>0</v>
      </c>
      <c r="BL300" s="15" t="s">
        <v>230</v>
      </c>
      <c r="BM300" s="15" t="s">
        <v>543</v>
      </c>
    </row>
    <row r="301" s="1" customFormat="1" ht="16.5" customHeight="1">
      <c r="B301" s="36"/>
      <c r="C301" s="200" t="s">
        <v>544</v>
      </c>
      <c r="D301" s="200" t="s">
        <v>137</v>
      </c>
      <c r="E301" s="201" t="s">
        <v>545</v>
      </c>
      <c r="F301" s="202" t="s">
        <v>546</v>
      </c>
      <c r="G301" s="203" t="s">
        <v>140</v>
      </c>
      <c r="H301" s="204">
        <v>1</v>
      </c>
      <c r="I301" s="205"/>
      <c r="J301" s="206">
        <f>ROUND(I301*H301,2)</f>
        <v>0</v>
      </c>
      <c r="K301" s="202" t="s">
        <v>1</v>
      </c>
      <c r="L301" s="41"/>
      <c r="M301" s="207" t="s">
        <v>1</v>
      </c>
      <c r="N301" s="208" t="s">
        <v>39</v>
      </c>
      <c r="O301" s="77"/>
      <c r="P301" s="209">
        <f>O301*H301</f>
        <v>0</v>
      </c>
      <c r="Q301" s="209">
        <v>0</v>
      </c>
      <c r="R301" s="209">
        <f>Q301*H301</f>
        <v>0</v>
      </c>
      <c r="S301" s="209">
        <v>0</v>
      </c>
      <c r="T301" s="210">
        <f>S301*H301</f>
        <v>0</v>
      </c>
      <c r="AR301" s="15" t="s">
        <v>230</v>
      </c>
      <c r="AT301" s="15" t="s">
        <v>137</v>
      </c>
      <c r="AU301" s="15" t="s">
        <v>78</v>
      </c>
      <c r="AY301" s="15" t="s">
        <v>134</v>
      </c>
      <c r="BE301" s="211">
        <f>IF(N301="základní",J301,0)</f>
        <v>0</v>
      </c>
      <c r="BF301" s="211">
        <f>IF(N301="snížená",J301,0)</f>
        <v>0</v>
      </c>
      <c r="BG301" s="211">
        <f>IF(N301="zákl. přenesená",J301,0)</f>
        <v>0</v>
      </c>
      <c r="BH301" s="211">
        <f>IF(N301="sníž. přenesená",J301,0)</f>
        <v>0</v>
      </c>
      <c r="BI301" s="211">
        <f>IF(N301="nulová",J301,0)</f>
        <v>0</v>
      </c>
      <c r="BJ301" s="15" t="s">
        <v>76</v>
      </c>
      <c r="BK301" s="211">
        <f>ROUND(I301*H301,2)</f>
        <v>0</v>
      </c>
      <c r="BL301" s="15" t="s">
        <v>230</v>
      </c>
      <c r="BM301" s="15" t="s">
        <v>547</v>
      </c>
    </row>
    <row r="302" s="1" customFormat="1" ht="16.5" customHeight="1">
      <c r="B302" s="36"/>
      <c r="C302" s="245" t="s">
        <v>548</v>
      </c>
      <c r="D302" s="245" t="s">
        <v>231</v>
      </c>
      <c r="E302" s="246" t="s">
        <v>549</v>
      </c>
      <c r="F302" s="247" t="s">
        <v>550</v>
      </c>
      <c r="G302" s="248" t="s">
        <v>146</v>
      </c>
      <c r="H302" s="249">
        <v>1</v>
      </c>
      <c r="I302" s="250"/>
      <c r="J302" s="251">
        <f>ROUND(I302*H302,2)</f>
        <v>0</v>
      </c>
      <c r="K302" s="247" t="s">
        <v>141</v>
      </c>
      <c r="L302" s="252"/>
      <c r="M302" s="253" t="s">
        <v>1</v>
      </c>
      <c r="N302" s="254" t="s">
        <v>39</v>
      </c>
      <c r="O302" s="77"/>
      <c r="P302" s="209">
        <f>O302*H302</f>
        <v>0</v>
      </c>
      <c r="Q302" s="209">
        <v>0.012</v>
      </c>
      <c r="R302" s="209">
        <f>Q302*H302</f>
        <v>0.012</v>
      </c>
      <c r="S302" s="209">
        <v>0</v>
      </c>
      <c r="T302" s="210">
        <f>S302*H302</f>
        <v>0</v>
      </c>
      <c r="AR302" s="15" t="s">
        <v>309</v>
      </c>
      <c r="AT302" s="15" t="s">
        <v>231</v>
      </c>
      <c r="AU302" s="15" t="s">
        <v>78</v>
      </c>
      <c r="AY302" s="15" t="s">
        <v>134</v>
      </c>
      <c r="BE302" s="211">
        <f>IF(N302="základní",J302,0)</f>
        <v>0</v>
      </c>
      <c r="BF302" s="211">
        <f>IF(N302="snížená",J302,0)</f>
        <v>0</v>
      </c>
      <c r="BG302" s="211">
        <f>IF(N302="zákl. přenesená",J302,0)</f>
        <v>0</v>
      </c>
      <c r="BH302" s="211">
        <f>IF(N302="sníž. přenesená",J302,0)</f>
        <v>0</v>
      </c>
      <c r="BI302" s="211">
        <f>IF(N302="nulová",J302,0)</f>
        <v>0</v>
      </c>
      <c r="BJ302" s="15" t="s">
        <v>76</v>
      </c>
      <c r="BK302" s="211">
        <f>ROUND(I302*H302,2)</f>
        <v>0</v>
      </c>
      <c r="BL302" s="15" t="s">
        <v>230</v>
      </c>
      <c r="BM302" s="15" t="s">
        <v>551</v>
      </c>
    </row>
    <row r="303" s="1" customFormat="1" ht="16.5" customHeight="1">
      <c r="B303" s="36"/>
      <c r="C303" s="200" t="s">
        <v>552</v>
      </c>
      <c r="D303" s="200" t="s">
        <v>137</v>
      </c>
      <c r="E303" s="201" t="s">
        <v>553</v>
      </c>
      <c r="F303" s="202" t="s">
        <v>554</v>
      </c>
      <c r="G303" s="203" t="s">
        <v>538</v>
      </c>
      <c r="H303" s="204">
        <v>1</v>
      </c>
      <c r="I303" s="205"/>
      <c r="J303" s="206">
        <f>ROUND(I303*H303,2)</f>
        <v>0</v>
      </c>
      <c r="K303" s="202" t="s">
        <v>1</v>
      </c>
      <c r="L303" s="41"/>
      <c r="M303" s="207" t="s">
        <v>1</v>
      </c>
      <c r="N303" s="208" t="s">
        <v>39</v>
      </c>
      <c r="O303" s="77"/>
      <c r="P303" s="209">
        <f>O303*H303</f>
        <v>0</v>
      </c>
      <c r="Q303" s="209">
        <v>0</v>
      </c>
      <c r="R303" s="209">
        <f>Q303*H303</f>
        <v>0</v>
      </c>
      <c r="S303" s="209">
        <v>0.01933</v>
      </c>
      <c r="T303" s="210">
        <f>S303*H303</f>
        <v>0.01933</v>
      </c>
      <c r="AR303" s="15" t="s">
        <v>230</v>
      </c>
      <c r="AT303" s="15" t="s">
        <v>137</v>
      </c>
      <c r="AU303" s="15" t="s">
        <v>78</v>
      </c>
      <c r="AY303" s="15" t="s">
        <v>134</v>
      </c>
      <c r="BE303" s="211">
        <f>IF(N303="základní",J303,0)</f>
        <v>0</v>
      </c>
      <c r="BF303" s="211">
        <f>IF(N303="snížená",J303,0)</f>
        <v>0</v>
      </c>
      <c r="BG303" s="211">
        <f>IF(N303="zákl. přenesená",J303,0)</f>
        <v>0</v>
      </c>
      <c r="BH303" s="211">
        <f>IF(N303="sníž. přenesená",J303,0)</f>
        <v>0</v>
      </c>
      <c r="BI303" s="211">
        <f>IF(N303="nulová",J303,0)</f>
        <v>0</v>
      </c>
      <c r="BJ303" s="15" t="s">
        <v>76</v>
      </c>
      <c r="BK303" s="211">
        <f>ROUND(I303*H303,2)</f>
        <v>0</v>
      </c>
      <c r="BL303" s="15" t="s">
        <v>230</v>
      </c>
      <c r="BM303" s="15" t="s">
        <v>555</v>
      </c>
    </row>
    <row r="304" s="1" customFormat="1" ht="16.5" customHeight="1">
      <c r="B304" s="36"/>
      <c r="C304" s="200" t="s">
        <v>556</v>
      </c>
      <c r="D304" s="200" t="s">
        <v>137</v>
      </c>
      <c r="E304" s="201" t="s">
        <v>557</v>
      </c>
      <c r="F304" s="202" t="s">
        <v>558</v>
      </c>
      <c r="G304" s="203" t="s">
        <v>538</v>
      </c>
      <c r="H304" s="204">
        <v>1</v>
      </c>
      <c r="I304" s="205"/>
      <c r="J304" s="206">
        <f>ROUND(I304*H304,2)</f>
        <v>0</v>
      </c>
      <c r="K304" s="202" t="s">
        <v>1</v>
      </c>
      <c r="L304" s="41"/>
      <c r="M304" s="207" t="s">
        <v>1</v>
      </c>
      <c r="N304" s="208" t="s">
        <v>39</v>
      </c>
      <c r="O304" s="77"/>
      <c r="P304" s="209">
        <f>O304*H304</f>
        <v>0</v>
      </c>
      <c r="Q304" s="209">
        <v>0</v>
      </c>
      <c r="R304" s="209">
        <f>Q304*H304</f>
        <v>0</v>
      </c>
      <c r="S304" s="209">
        <v>0.019460000000000002</v>
      </c>
      <c r="T304" s="210">
        <f>S304*H304</f>
        <v>0.019460000000000002</v>
      </c>
      <c r="AR304" s="15" t="s">
        <v>230</v>
      </c>
      <c r="AT304" s="15" t="s">
        <v>137</v>
      </c>
      <c r="AU304" s="15" t="s">
        <v>78</v>
      </c>
      <c r="AY304" s="15" t="s">
        <v>134</v>
      </c>
      <c r="BE304" s="211">
        <f>IF(N304="základní",J304,0)</f>
        <v>0</v>
      </c>
      <c r="BF304" s="211">
        <f>IF(N304="snížená",J304,0)</f>
        <v>0</v>
      </c>
      <c r="BG304" s="211">
        <f>IF(N304="zákl. přenesená",J304,0)</f>
        <v>0</v>
      </c>
      <c r="BH304" s="211">
        <f>IF(N304="sníž. přenesená",J304,0)</f>
        <v>0</v>
      </c>
      <c r="BI304" s="211">
        <f>IF(N304="nulová",J304,0)</f>
        <v>0</v>
      </c>
      <c r="BJ304" s="15" t="s">
        <v>76</v>
      </c>
      <c r="BK304" s="211">
        <f>ROUND(I304*H304,2)</f>
        <v>0</v>
      </c>
      <c r="BL304" s="15" t="s">
        <v>230</v>
      </c>
      <c r="BM304" s="15" t="s">
        <v>559</v>
      </c>
    </row>
    <row r="305" s="1" customFormat="1" ht="16.5" customHeight="1">
      <c r="B305" s="36"/>
      <c r="C305" s="200" t="s">
        <v>560</v>
      </c>
      <c r="D305" s="200" t="s">
        <v>137</v>
      </c>
      <c r="E305" s="201" t="s">
        <v>561</v>
      </c>
      <c r="F305" s="202" t="s">
        <v>562</v>
      </c>
      <c r="G305" s="203" t="s">
        <v>538</v>
      </c>
      <c r="H305" s="204">
        <v>1</v>
      </c>
      <c r="I305" s="205"/>
      <c r="J305" s="206">
        <f>ROUND(I305*H305,2)</f>
        <v>0</v>
      </c>
      <c r="K305" s="202" t="s">
        <v>141</v>
      </c>
      <c r="L305" s="41"/>
      <c r="M305" s="207" t="s">
        <v>1</v>
      </c>
      <c r="N305" s="208" t="s">
        <v>39</v>
      </c>
      <c r="O305" s="77"/>
      <c r="P305" s="209">
        <f>O305*H305</f>
        <v>0</v>
      </c>
      <c r="Q305" s="209">
        <v>0.0018500000000000001</v>
      </c>
      <c r="R305" s="209">
        <f>Q305*H305</f>
        <v>0.0018500000000000001</v>
      </c>
      <c r="S305" s="209">
        <v>0</v>
      </c>
      <c r="T305" s="210">
        <f>S305*H305</f>
        <v>0</v>
      </c>
      <c r="AR305" s="15" t="s">
        <v>230</v>
      </c>
      <c r="AT305" s="15" t="s">
        <v>137</v>
      </c>
      <c r="AU305" s="15" t="s">
        <v>78</v>
      </c>
      <c r="AY305" s="15" t="s">
        <v>134</v>
      </c>
      <c r="BE305" s="211">
        <f>IF(N305="základní",J305,0)</f>
        <v>0</v>
      </c>
      <c r="BF305" s="211">
        <f>IF(N305="snížená",J305,0)</f>
        <v>0</v>
      </c>
      <c r="BG305" s="211">
        <f>IF(N305="zákl. přenesená",J305,0)</f>
        <v>0</v>
      </c>
      <c r="BH305" s="211">
        <f>IF(N305="sníž. přenesená",J305,0)</f>
        <v>0</v>
      </c>
      <c r="BI305" s="211">
        <f>IF(N305="nulová",J305,0)</f>
        <v>0</v>
      </c>
      <c r="BJ305" s="15" t="s">
        <v>76</v>
      </c>
      <c r="BK305" s="211">
        <f>ROUND(I305*H305,2)</f>
        <v>0</v>
      </c>
      <c r="BL305" s="15" t="s">
        <v>230</v>
      </c>
      <c r="BM305" s="15" t="s">
        <v>563</v>
      </c>
    </row>
    <row r="306" s="1" customFormat="1" ht="16.5" customHeight="1">
      <c r="B306" s="36"/>
      <c r="C306" s="245" t="s">
        <v>564</v>
      </c>
      <c r="D306" s="245" t="s">
        <v>231</v>
      </c>
      <c r="E306" s="246" t="s">
        <v>565</v>
      </c>
      <c r="F306" s="247" t="s">
        <v>566</v>
      </c>
      <c r="G306" s="248" t="s">
        <v>140</v>
      </c>
      <c r="H306" s="249">
        <v>1</v>
      </c>
      <c r="I306" s="250"/>
      <c r="J306" s="251">
        <f>ROUND(I306*H306,2)</f>
        <v>0</v>
      </c>
      <c r="K306" s="247" t="s">
        <v>141</v>
      </c>
      <c r="L306" s="252"/>
      <c r="M306" s="253" t="s">
        <v>1</v>
      </c>
      <c r="N306" s="254" t="s">
        <v>39</v>
      </c>
      <c r="O306" s="77"/>
      <c r="P306" s="209">
        <f>O306*H306</f>
        <v>0</v>
      </c>
      <c r="Q306" s="209">
        <v>0.0135</v>
      </c>
      <c r="R306" s="209">
        <f>Q306*H306</f>
        <v>0.0135</v>
      </c>
      <c r="S306" s="209">
        <v>0</v>
      </c>
      <c r="T306" s="210">
        <f>S306*H306</f>
        <v>0</v>
      </c>
      <c r="AR306" s="15" t="s">
        <v>309</v>
      </c>
      <c r="AT306" s="15" t="s">
        <v>231</v>
      </c>
      <c r="AU306" s="15" t="s">
        <v>78</v>
      </c>
      <c r="AY306" s="15" t="s">
        <v>134</v>
      </c>
      <c r="BE306" s="211">
        <f>IF(N306="základní",J306,0)</f>
        <v>0</v>
      </c>
      <c r="BF306" s="211">
        <f>IF(N306="snížená",J306,0)</f>
        <v>0</v>
      </c>
      <c r="BG306" s="211">
        <f>IF(N306="zákl. přenesená",J306,0)</f>
        <v>0</v>
      </c>
      <c r="BH306" s="211">
        <f>IF(N306="sníž. přenesená",J306,0)</f>
        <v>0</v>
      </c>
      <c r="BI306" s="211">
        <f>IF(N306="nulová",J306,0)</f>
        <v>0</v>
      </c>
      <c r="BJ306" s="15" t="s">
        <v>76</v>
      </c>
      <c r="BK306" s="211">
        <f>ROUND(I306*H306,2)</f>
        <v>0</v>
      </c>
      <c r="BL306" s="15" t="s">
        <v>230</v>
      </c>
      <c r="BM306" s="15" t="s">
        <v>567</v>
      </c>
    </row>
    <row r="307" s="1" customFormat="1" ht="16.5" customHeight="1">
      <c r="B307" s="36"/>
      <c r="C307" s="200" t="s">
        <v>568</v>
      </c>
      <c r="D307" s="200" t="s">
        <v>137</v>
      </c>
      <c r="E307" s="201" t="s">
        <v>569</v>
      </c>
      <c r="F307" s="202" t="s">
        <v>570</v>
      </c>
      <c r="G307" s="203" t="s">
        <v>538</v>
      </c>
      <c r="H307" s="204">
        <v>1</v>
      </c>
      <c r="I307" s="205"/>
      <c r="J307" s="206">
        <f>ROUND(I307*H307,2)</f>
        <v>0</v>
      </c>
      <c r="K307" s="202" t="s">
        <v>141</v>
      </c>
      <c r="L307" s="41"/>
      <c r="M307" s="207" t="s">
        <v>1</v>
      </c>
      <c r="N307" s="208" t="s">
        <v>39</v>
      </c>
      <c r="O307" s="77"/>
      <c r="P307" s="209">
        <f>O307*H307</f>
        <v>0</v>
      </c>
      <c r="Q307" s="209">
        <v>0</v>
      </c>
      <c r="R307" s="209">
        <f>Q307*H307</f>
        <v>0</v>
      </c>
      <c r="S307" s="209">
        <v>0.024500000000000001</v>
      </c>
      <c r="T307" s="210">
        <f>S307*H307</f>
        <v>0.024500000000000001</v>
      </c>
      <c r="AR307" s="15" t="s">
        <v>230</v>
      </c>
      <c r="AT307" s="15" t="s">
        <v>137</v>
      </c>
      <c r="AU307" s="15" t="s">
        <v>78</v>
      </c>
      <c r="AY307" s="15" t="s">
        <v>134</v>
      </c>
      <c r="BE307" s="211">
        <f>IF(N307="základní",J307,0)</f>
        <v>0</v>
      </c>
      <c r="BF307" s="211">
        <f>IF(N307="snížená",J307,0)</f>
        <v>0</v>
      </c>
      <c r="BG307" s="211">
        <f>IF(N307="zákl. přenesená",J307,0)</f>
        <v>0</v>
      </c>
      <c r="BH307" s="211">
        <f>IF(N307="sníž. přenesená",J307,0)</f>
        <v>0</v>
      </c>
      <c r="BI307" s="211">
        <f>IF(N307="nulová",J307,0)</f>
        <v>0</v>
      </c>
      <c r="BJ307" s="15" t="s">
        <v>76</v>
      </c>
      <c r="BK307" s="211">
        <f>ROUND(I307*H307,2)</f>
        <v>0</v>
      </c>
      <c r="BL307" s="15" t="s">
        <v>230</v>
      </c>
      <c r="BM307" s="15" t="s">
        <v>571</v>
      </c>
    </row>
    <row r="308" s="1" customFormat="1" ht="22.5" customHeight="1">
      <c r="B308" s="36"/>
      <c r="C308" s="200" t="s">
        <v>572</v>
      </c>
      <c r="D308" s="200" t="s">
        <v>137</v>
      </c>
      <c r="E308" s="201" t="s">
        <v>573</v>
      </c>
      <c r="F308" s="202" t="s">
        <v>574</v>
      </c>
      <c r="G308" s="203" t="s">
        <v>538</v>
      </c>
      <c r="H308" s="204">
        <v>1</v>
      </c>
      <c r="I308" s="205"/>
      <c r="J308" s="206">
        <f>ROUND(I308*H308,2)</f>
        <v>0</v>
      </c>
      <c r="K308" s="202" t="s">
        <v>1</v>
      </c>
      <c r="L308" s="41"/>
      <c r="M308" s="207" t="s">
        <v>1</v>
      </c>
      <c r="N308" s="208" t="s">
        <v>39</v>
      </c>
      <c r="O308" s="77"/>
      <c r="P308" s="209">
        <f>O308*H308</f>
        <v>0</v>
      </c>
      <c r="Q308" s="209">
        <v>0.021409999999999998</v>
      </c>
      <c r="R308" s="209">
        <f>Q308*H308</f>
        <v>0.021409999999999998</v>
      </c>
      <c r="S308" s="209">
        <v>0</v>
      </c>
      <c r="T308" s="210">
        <f>S308*H308</f>
        <v>0</v>
      </c>
      <c r="AR308" s="15" t="s">
        <v>230</v>
      </c>
      <c r="AT308" s="15" t="s">
        <v>137</v>
      </c>
      <c r="AU308" s="15" t="s">
        <v>78</v>
      </c>
      <c r="AY308" s="15" t="s">
        <v>134</v>
      </c>
      <c r="BE308" s="211">
        <f>IF(N308="základní",J308,0)</f>
        <v>0</v>
      </c>
      <c r="BF308" s="211">
        <f>IF(N308="snížená",J308,0)</f>
        <v>0</v>
      </c>
      <c r="BG308" s="211">
        <f>IF(N308="zákl. přenesená",J308,0)</f>
        <v>0</v>
      </c>
      <c r="BH308" s="211">
        <f>IF(N308="sníž. přenesená",J308,0)</f>
        <v>0</v>
      </c>
      <c r="BI308" s="211">
        <f>IF(N308="nulová",J308,0)</f>
        <v>0</v>
      </c>
      <c r="BJ308" s="15" t="s">
        <v>76</v>
      </c>
      <c r="BK308" s="211">
        <f>ROUND(I308*H308,2)</f>
        <v>0</v>
      </c>
      <c r="BL308" s="15" t="s">
        <v>230</v>
      </c>
      <c r="BM308" s="15" t="s">
        <v>575</v>
      </c>
    </row>
    <row r="309" s="1" customFormat="1" ht="16.5" customHeight="1">
      <c r="B309" s="36"/>
      <c r="C309" s="200" t="s">
        <v>576</v>
      </c>
      <c r="D309" s="200" t="s">
        <v>137</v>
      </c>
      <c r="E309" s="201" t="s">
        <v>577</v>
      </c>
      <c r="F309" s="202" t="s">
        <v>578</v>
      </c>
      <c r="G309" s="203" t="s">
        <v>140</v>
      </c>
      <c r="H309" s="204">
        <v>2</v>
      </c>
      <c r="I309" s="205"/>
      <c r="J309" s="206">
        <f>ROUND(I309*H309,2)</f>
        <v>0</v>
      </c>
      <c r="K309" s="202" t="s">
        <v>1</v>
      </c>
      <c r="L309" s="41"/>
      <c r="M309" s="207" t="s">
        <v>1</v>
      </c>
      <c r="N309" s="208" t="s">
        <v>39</v>
      </c>
      <c r="O309" s="77"/>
      <c r="P309" s="209">
        <f>O309*H309</f>
        <v>0</v>
      </c>
      <c r="Q309" s="209">
        <v>0</v>
      </c>
      <c r="R309" s="209">
        <f>Q309*H309</f>
        <v>0</v>
      </c>
      <c r="S309" s="209">
        <v>0.00048999999999999998</v>
      </c>
      <c r="T309" s="210">
        <f>S309*H309</f>
        <v>0.00097999999999999997</v>
      </c>
      <c r="AR309" s="15" t="s">
        <v>230</v>
      </c>
      <c r="AT309" s="15" t="s">
        <v>137</v>
      </c>
      <c r="AU309" s="15" t="s">
        <v>78</v>
      </c>
      <c r="AY309" s="15" t="s">
        <v>134</v>
      </c>
      <c r="BE309" s="211">
        <f>IF(N309="základní",J309,0)</f>
        <v>0</v>
      </c>
      <c r="BF309" s="211">
        <f>IF(N309="snížená",J309,0)</f>
        <v>0</v>
      </c>
      <c r="BG309" s="211">
        <f>IF(N309="zákl. přenesená",J309,0)</f>
        <v>0</v>
      </c>
      <c r="BH309" s="211">
        <f>IF(N309="sníž. přenesená",J309,0)</f>
        <v>0</v>
      </c>
      <c r="BI309" s="211">
        <f>IF(N309="nulová",J309,0)</f>
        <v>0</v>
      </c>
      <c r="BJ309" s="15" t="s">
        <v>76</v>
      </c>
      <c r="BK309" s="211">
        <f>ROUND(I309*H309,2)</f>
        <v>0</v>
      </c>
      <c r="BL309" s="15" t="s">
        <v>230</v>
      </c>
      <c r="BM309" s="15" t="s">
        <v>579</v>
      </c>
    </row>
    <row r="310" s="1" customFormat="1" ht="16.5" customHeight="1">
      <c r="B310" s="36"/>
      <c r="C310" s="200" t="s">
        <v>580</v>
      </c>
      <c r="D310" s="200" t="s">
        <v>137</v>
      </c>
      <c r="E310" s="201" t="s">
        <v>581</v>
      </c>
      <c r="F310" s="202" t="s">
        <v>582</v>
      </c>
      <c r="G310" s="203" t="s">
        <v>538</v>
      </c>
      <c r="H310" s="204">
        <v>3</v>
      </c>
      <c r="I310" s="205"/>
      <c r="J310" s="206">
        <f>ROUND(I310*H310,2)</f>
        <v>0</v>
      </c>
      <c r="K310" s="202" t="s">
        <v>1</v>
      </c>
      <c r="L310" s="41"/>
      <c r="M310" s="207" t="s">
        <v>1</v>
      </c>
      <c r="N310" s="208" t="s">
        <v>39</v>
      </c>
      <c r="O310" s="77"/>
      <c r="P310" s="209">
        <f>O310*H310</f>
        <v>0</v>
      </c>
      <c r="Q310" s="209">
        <v>0.00030009699999999998</v>
      </c>
      <c r="R310" s="209">
        <f>Q310*H310</f>
        <v>0.0009002909999999999</v>
      </c>
      <c r="S310" s="209">
        <v>0</v>
      </c>
      <c r="T310" s="210">
        <f>S310*H310</f>
        <v>0</v>
      </c>
      <c r="AR310" s="15" t="s">
        <v>230</v>
      </c>
      <c r="AT310" s="15" t="s">
        <v>137</v>
      </c>
      <c r="AU310" s="15" t="s">
        <v>78</v>
      </c>
      <c r="AY310" s="15" t="s">
        <v>134</v>
      </c>
      <c r="BE310" s="211">
        <f>IF(N310="základní",J310,0)</f>
        <v>0</v>
      </c>
      <c r="BF310" s="211">
        <f>IF(N310="snížená",J310,0)</f>
        <v>0</v>
      </c>
      <c r="BG310" s="211">
        <f>IF(N310="zákl. přenesená",J310,0)</f>
        <v>0</v>
      </c>
      <c r="BH310" s="211">
        <f>IF(N310="sníž. přenesená",J310,0)</f>
        <v>0</v>
      </c>
      <c r="BI310" s="211">
        <f>IF(N310="nulová",J310,0)</f>
        <v>0</v>
      </c>
      <c r="BJ310" s="15" t="s">
        <v>76</v>
      </c>
      <c r="BK310" s="211">
        <f>ROUND(I310*H310,2)</f>
        <v>0</v>
      </c>
      <c r="BL310" s="15" t="s">
        <v>230</v>
      </c>
      <c r="BM310" s="15" t="s">
        <v>583</v>
      </c>
    </row>
    <row r="311" s="1" customFormat="1" ht="16.5" customHeight="1">
      <c r="B311" s="36"/>
      <c r="C311" s="200" t="s">
        <v>584</v>
      </c>
      <c r="D311" s="200" t="s">
        <v>137</v>
      </c>
      <c r="E311" s="201" t="s">
        <v>585</v>
      </c>
      <c r="F311" s="202" t="s">
        <v>586</v>
      </c>
      <c r="G311" s="203" t="s">
        <v>538</v>
      </c>
      <c r="H311" s="204">
        <v>1</v>
      </c>
      <c r="I311" s="205"/>
      <c r="J311" s="206">
        <f>ROUND(I311*H311,2)</f>
        <v>0</v>
      </c>
      <c r="K311" s="202" t="s">
        <v>1</v>
      </c>
      <c r="L311" s="41"/>
      <c r="M311" s="207" t="s">
        <v>1</v>
      </c>
      <c r="N311" s="208" t="s">
        <v>39</v>
      </c>
      <c r="O311" s="77"/>
      <c r="P311" s="209">
        <f>O311*H311</f>
        <v>0</v>
      </c>
      <c r="Q311" s="209">
        <v>0</v>
      </c>
      <c r="R311" s="209">
        <f>Q311*H311</f>
        <v>0</v>
      </c>
      <c r="S311" s="209">
        <v>0.00085999999999999998</v>
      </c>
      <c r="T311" s="210">
        <f>S311*H311</f>
        <v>0.00085999999999999998</v>
      </c>
      <c r="AR311" s="15" t="s">
        <v>230</v>
      </c>
      <c r="AT311" s="15" t="s">
        <v>137</v>
      </c>
      <c r="AU311" s="15" t="s">
        <v>78</v>
      </c>
      <c r="AY311" s="15" t="s">
        <v>134</v>
      </c>
      <c r="BE311" s="211">
        <f>IF(N311="základní",J311,0)</f>
        <v>0</v>
      </c>
      <c r="BF311" s="211">
        <f>IF(N311="snížená",J311,0)</f>
        <v>0</v>
      </c>
      <c r="BG311" s="211">
        <f>IF(N311="zákl. přenesená",J311,0)</f>
        <v>0</v>
      </c>
      <c r="BH311" s="211">
        <f>IF(N311="sníž. přenesená",J311,0)</f>
        <v>0</v>
      </c>
      <c r="BI311" s="211">
        <f>IF(N311="nulová",J311,0)</f>
        <v>0</v>
      </c>
      <c r="BJ311" s="15" t="s">
        <v>76</v>
      </c>
      <c r="BK311" s="211">
        <f>ROUND(I311*H311,2)</f>
        <v>0</v>
      </c>
      <c r="BL311" s="15" t="s">
        <v>230</v>
      </c>
      <c r="BM311" s="15" t="s">
        <v>587</v>
      </c>
    </row>
    <row r="312" s="1" customFormat="1" ht="16.5" customHeight="1">
      <c r="B312" s="36"/>
      <c r="C312" s="200" t="s">
        <v>588</v>
      </c>
      <c r="D312" s="200" t="s">
        <v>137</v>
      </c>
      <c r="E312" s="201" t="s">
        <v>589</v>
      </c>
      <c r="F312" s="202" t="s">
        <v>590</v>
      </c>
      <c r="G312" s="203" t="s">
        <v>538</v>
      </c>
      <c r="H312" s="204">
        <v>1</v>
      </c>
      <c r="I312" s="205"/>
      <c r="J312" s="206">
        <f>ROUND(I312*H312,2)</f>
        <v>0</v>
      </c>
      <c r="K312" s="202" t="s">
        <v>1</v>
      </c>
      <c r="L312" s="41"/>
      <c r="M312" s="207" t="s">
        <v>1</v>
      </c>
      <c r="N312" s="208" t="s">
        <v>39</v>
      </c>
      <c r="O312" s="77"/>
      <c r="P312" s="209">
        <f>O312*H312</f>
        <v>0</v>
      </c>
      <c r="Q312" s="209">
        <v>0.001840097</v>
      </c>
      <c r="R312" s="209">
        <f>Q312*H312</f>
        <v>0.001840097</v>
      </c>
      <c r="S312" s="209">
        <v>0</v>
      </c>
      <c r="T312" s="210">
        <f>S312*H312</f>
        <v>0</v>
      </c>
      <c r="AR312" s="15" t="s">
        <v>230</v>
      </c>
      <c r="AT312" s="15" t="s">
        <v>137</v>
      </c>
      <c r="AU312" s="15" t="s">
        <v>78</v>
      </c>
      <c r="AY312" s="15" t="s">
        <v>134</v>
      </c>
      <c r="BE312" s="211">
        <f>IF(N312="základní",J312,0)</f>
        <v>0</v>
      </c>
      <c r="BF312" s="211">
        <f>IF(N312="snížená",J312,0)</f>
        <v>0</v>
      </c>
      <c r="BG312" s="211">
        <f>IF(N312="zákl. přenesená",J312,0)</f>
        <v>0</v>
      </c>
      <c r="BH312" s="211">
        <f>IF(N312="sníž. přenesená",J312,0)</f>
        <v>0</v>
      </c>
      <c r="BI312" s="211">
        <f>IF(N312="nulová",J312,0)</f>
        <v>0</v>
      </c>
      <c r="BJ312" s="15" t="s">
        <v>76</v>
      </c>
      <c r="BK312" s="211">
        <f>ROUND(I312*H312,2)</f>
        <v>0</v>
      </c>
      <c r="BL312" s="15" t="s">
        <v>230</v>
      </c>
      <c r="BM312" s="15" t="s">
        <v>591</v>
      </c>
    </row>
    <row r="313" s="1" customFormat="1" ht="22.5" customHeight="1">
      <c r="B313" s="36"/>
      <c r="C313" s="200" t="s">
        <v>235</v>
      </c>
      <c r="D313" s="200" t="s">
        <v>137</v>
      </c>
      <c r="E313" s="201" t="s">
        <v>592</v>
      </c>
      <c r="F313" s="202" t="s">
        <v>593</v>
      </c>
      <c r="G313" s="203" t="s">
        <v>303</v>
      </c>
      <c r="H313" s="204">
        <v>0.051999999999999998</v>
      </c>
      <c r="I313" s="205"/>
      <c r="J313" s="206">
        <f>ROUND(I313*H313,2)</f>
        <v>0</v>
      </c>
      <c r="K313" s="202" t="s">
        <v>141</v>
      </c>
      <c r="L313" s="41"/>
      <c r="M313" s="207" t="s">
        <v>1</v>
      </c>
      <c r="N313" s="208" t="s">
        <v>39</v>
      </c>
      <c r="O313" s="77"/>
      <c r="P313" s="209">
        <f>O313*H313</f>
        <v>0</v>
      </c>
      <c r="Q313" s="209">
        <v>0</v>
      </c>
      <c r="R313" s="209">
        <f>Q313*H313</f>
        <v>0</v>
      </c>
      <c r="S313" s="209">
        <v>0</v>
      </c>
      <c r="T313" s="210">
        <f>S313*H313</f>
        <v>0</v>
      </c>
      <c r="AR313" s="15" t="s">
        <v>230</v>
      </c>
      <c r="AT313" s="15" t="s">
        <v>137</v>
      </c>
      <c r="AU313" s="15" t="s">
        <v>78</v>
      </c>
      <c r="AY313" s="15" t="s">
        <v>134</v>
      </c>
      <c r="BE313" s="211">
        <f>IF(N313="základní",J313,0)</f>
        <v>0</v>
      </c>
      <c r="BF313" s="211">
        <f>IF(N313="snížená",J313,0)</f>
        <v>0</v>
      </c>
      <c r="BG313" s="211">
        <f>IF(N313="zákl. přenesená",J313,0)</f>
        <v>0</v>
      </c>
      <c r="BH313" s="211">
        <f>IF(N313="sníž. přenesená",J313,0)</f>
        <v>0</v>
      </c>
      <c r="BI313" s="211">
        <f>IF(N313="nulová",J313,0)</f>
        <v>0</v>
      </c>
      <c r="BJ313" s="15" t="s">
        <v>76</v>
      </c>
      <c r="BK313" s="211">
        <f>ROUND(I313*H313,2)</f>
        <v>0</v>
      </c>
      <c r="BL313" s="15" t="s">
        <v>230</v>
      </c>
      <c r="BM313" s="15" t="s">
        <v>594</v>
      </c>
    </row>
    <row r="314" s="10" customFormat="1" ht="22.8" customHeight="1">
      <c r="B314" s="184"/>
      <c r="C314" s="185"/>
      <c r="D314" s="186" t="s">
        <v>67</v>
      </c>
      <c r="E314" s="198" t="s">
        <v>595</v>
      </c>
      <c r="F314" s="198" t="s">
        <v>596</v>
      </c>
      <c r="G314" s="185"/>
      <c r="H314" s="185"/>
      <c r="I314" s="188"/>
      <c r="J314" s="199">
        <f>BK314</f>
        <v>0</v>
      </c>
      <c r="K314" s="185"/>
      <c r="L314" s="190"/>
      <c r="M314" s="191"/>
      <c r="N314" s="192"/>
      <c r="O314" s="192"/>
      <c r="P314" s="193">
        <f>SUM(P315:P316)</f>
        <v>0</v>
      </c>
      <c r="Q314" s="192"/>
      <c r="R314" s="193">
        <f>SUM(R315:R316)</f>
        <v>0.01865</v>
      </c>
      <c r="S314" s="192"/>
      <c r="T314" s="194">
        <f>SUM(T315:T316)</f>
        <v>0</v>
      </c>
      <c r="AR314" s="195" t="s">
        <v>78</v>
      </c>
      <c r="AT314" s="196" t="s">
        <v>67</v>
      </c>
      <c r="AU314" s="196" t="s">
        <v>76</v>
      </c>
      <c r="AY314" s="195" t="s">
        <v>134</v>
      </c>
      <c r="BK314" s="197">
        <f>SUM(BK315:BK316)</f>
        <v>0</v>
      </c>
    </row>
    <row r="315" s="1" customFormat="1" ht="22.5" customHeight="1">
      <c r="B315" s="36"/>
      <c r="C315" s="200" t="s">
        <v>242</v>
      </c>
      <c r="D315" s="200" t="s">
        <v>137</v>
      </c>
      <c r="E315" s="201" t="s">
        <v>597</v>
      </c>
      <c r="F315" s="202" t="s">
        <v>598</v>
      </c>
      <c r="G315" s="203" t="s">
        <v>538</v>
      </c>
      <c r="H315" s="204">
        <v>1</v>
      </c>
      <c r="I315" s="205"/>
      <c r="J315" s="206">
        <f>ROUND(I315*H315,2)</f>
        <v>0</v>
      </c>
      <c r="K315" s="202" t="s">
        <v>1</v>
      </c>
      <c r="L315" s="41"/>
      <c r="M315" s="207" t="s">
        <v>1</v>
      </c>
      <c r="N315" s="208" t="s">
        <v>39</v>
      </c>
      <c r="O315" s="77"/>
      <c r="P315" s="209">
        <f>O315*H315</f>
        <v>0</v>
      </c>
      <c r="Q315" s="209">
        <v>0.01865</v>
      </c>
      <c r="R315" s="209">
        <f>Q315*H315</f>
        <v>0.01865</v>
      </c>
      <c r="S315" s="209">
        <v>0</v>
      </c>
      <c r="T315" s="210">
        <f>S315*H315</f>
        <v>0</v>
      </c>
      <c r="AR315" s="15" t="s">
        <v>230</v>
      </c>
      <c r="AT315" s="15" t="s">
        <v>137</v>
      </c>
      <c r="AU315" s="15" t="s">
        <v>78</v>
      </c>
      <c r="AY315" s="15" t="s">
        <v>134</v>
      </c>
      <c r="BE315" s="211">
        <f>IF(N315="základní",J315,0)</f>
        <v>0</v>
      </c>
      <c r="BF315" s="211">
        <f>IF(N315="snížená",J315,0)</f>
        <v>0</v>
      </c>
      <c r="BG315" s="211">
        <f>IF(N315="zákl. přenesená",J315,0)</f>
        <v>0</v>
      </c>
      <c r="BH315" s="211">
        <f>IF(N315="sníž. přenesená",J315,0)</f>
        <v>0</v>
      </c>
      <c r="BI315" s="211">
        <f>IF(N315="nulová",J315,0)</f>
        <v>0</v>
      </c>
      <c r="BJ315" s="15" t="s">
        <v>76</v>
      </c>
      <c r="BK315" s="211">
        <f>ROUND(I315*H315,2)</f>
        <v>0</v>
      </c>
      <c r="BL315" s="15" t="s">
        <v>230</v>
      </c>
      <c r="BM315" s="15" t="s">
        <v>599</v>
      </c>
    </row>
    <row r="316" s="1" customFormat="1" ht="22.5" customHeight="1">
      <c r="B316" s="36"/>
      <c r="C316" s="200" t="s">
        <v>255</v>
      </c>
      <c r="D316" s="200" t="s">
        <v>137</v>
      </c>
      <c r="E316" s="201" t="s">
        <v>600</v>
      </c>
      <c r="F316" s="202" t="s">
        <v>601</v>
      </c>
      <c r="G316" s="203" t="s">
        <v>303</v>
      </c>
      <c r="H316" s="204">
        <v>0.019</v>
      </c>
      <c r="I316" s="205"/>
      <c r="J316" s="206">
        <f>ROUND(I316*H316,2)</f>
        <v>0</v>
      </c>
      <c r="K316" s="202" t="s">
        <v>141</v>
      </c>
      <c r="L316" s="41"/>
      <c r="M316" s="207" t="s">
        <v>1</v>
      </c>
      <c r="N316" s="208" t="s">
        <v>39</v>
      </c>
      <c r="O316" s="77"/>
      <c r="P316" s="209">
        <f>O316*H316</f>
        <v>0</v>
      </c>
      <c r="Q316" s="209">
        <v>0</v>
      </c>
      <c r="R316" s="209">
        <f>Q316*H316</f>
        <v>0</v>
      </c>
      <c r="S316" s="209">
        <v>0</v>
      </c>
      <c r="T316" s="210">
        <f>S316*H316</f>
        <v>0</v>
      </c>
      <c r="AR316" s="15" t="s">
        <v>230</v>
      </c>
      <c r="AT316" s="15" t="s">
        <v>137</v>
      </c>
      <c r="AU316" s="15" t="s">
        <v>78</v>
      </c>
      <c r="AY316" s="15" t="s">
        <v>134</v>
      </c>
      <c r="BE316" s="211">
        <f>IF(N316="základní",J316,0)</f>
        <v>0</v>
      </c>
      <c r="BF316" s="211">
        <f>IF(N316="snížená",J316,0)</f>
        <v>0</v>
      </c>
      <c r="BG316" s="211">
        <f>IF(N316="zákl. přenesená",J316,0)</f>
        <v>0</v>
      </c>
      <c r="BH316" s="211">
        <f>IF(N316="sníž. přenesená",J316,0)</f>
        <v>0</v>
      </c>
      <c r="BI316" s="211">
        <f>IF(N316="nulová",J316,0)</f>
        <v>0</v>
      </c>
      <c r="BJ316" s="15" t="s">
        <v>76</v>
      </c>
      <c r="BK316" s="211">
        <f>ROUND(I316*H316,2)</f>
        <v>0</v>
      </c>
      <c r="BL316" s="15" t="s">
        <v>230</v>
      </c>
      <c r="BM316" s="15" t="s">
        <v>602</v>
      </c>
    </row>
    <row r="317" s="10" customFormat="1" ht="22.8" customHeight="1">
      <c r="B317" s="184"/>
      <c r="C317" s="185"/>
      <c r="D317" s="186" t="s">
        <v>67</v>
      </c>
      <c r="E317" s="198" t="s">
        <v>603</v>
      </c>
      <c r="F317" s="198" t="s">
        <v>604</v>
      </c>
      <c r="G317" s="185"/>
      <c r="H317" s="185"/>
      <c r="I317" s="188"/>
      <c r="J317" s="199">
        <f>BK317</f>
        <v>0</v>
      </c>
      <c r="K317" s="185"/>
      <c r="L317" s="190"/>
      <c r="M317" s="191"/>
      <c r="N317" s="192"/>
      <c r="O317" s="192"/>
      <c r="P317" s="193">
        <f>SUM(P318:P319)</f>
        <v>0</v>
      </c>
      <c r="Q317" s="192"/>
      <c r="R317" s="193">
        <f>SUM(R318:R319)</f>
        <v>0.0035300000000000002</v>
      </c>
      <c r="S317" s="192"/>
      <c r="T317" s="194">
        <f>SUM(T318:T319)</f>
        <v>0</v>
      </c>
      <c r="AR317" s="195" t="s">
        <v>78</v>
      </c>
      <c r="AT317" s="196" t="s">
        <v>67</v>
      </c>
      <c r="AU317" s="196" t="s">
        <v>76</v>
      </c>
      <c r="AY317" s="195" t="s">
        <v>134</v>
      </c>
      <c r="BK317" s="197">
        <f>SUM(BK318:BK319)</f>
        <v>0</v>
      </c>
    </row>
    <row r="318" s="1" customFormat="1" ht="16.5" customHeight="1">
      <c r="B318" s="36"/>
      <c r="C318" s="200" t="s">
        <v>605</v>
      </c>
      <c r="D318" s="200" t="s">
        <v>137</v>
      </c>
      <c r="E318" s="201" t="s">
        <v>606</v>
      </c>
      <c r="F318" s="202" t="s">
        <v>607</v>
      </c>
      <c r="G318" s="203" t="s">
        <v>140</v>
      </c>
      <c r="H318" s="204">
        <v>1</v>
      </c>
      <c r="I318" s="205"/>
      <c r="J318" s="206">
        <f>ROUND(I318*H318,2)</f>
        <v>0</v>
      </c>
      <c r="K318" s="202" t="s">
        <v>141</v>
      </c>
      <c r="L318" s="41"/>
      <c r="M318" s="207" t="s">
        <v>1</v>
      </c>
      <c r="N318" s="208" t="s">
        <v>39</v>
      </c>
      <c r="O318" s="77"/>
      <c r="P318" s="209">
        <f>O318*H318</f>
        <v>0</v>
      </c>
      <c r="Q318" s="209">
        <v>0</v>
      </c>
      <c r="R318" s="209">
        <f>Q318*H318</f>
        <v>0</v>
      </c>
      <c r="S318" s="209">
        <v>0</v>
      </c>
      <c r="T318" s="210">
        <f>S318*H318</f>
        <v>0</v>
      </c>
      <c r="AR318" s="15" t="s">
        <v>230</v>
      </c>
      <c r="AT318" s="15" t="s">
        <v>137</v>
      </c>
      <c r="AU318" s="15" t="s">
        <v>78</v>
      </c>
      <c r="AY318" s="15" t="s">
        <v>134</v>
      </c>
      <c r="BE318" s="211">
        <f>IF(N318="základní",J318,0)</f>
        <v>0</v>
      </c>
      <c r="BF318" s="211">
        <f>IF(N318="snížená",J318,0)</f>
        <v>0</v>
      </c>
      <c r="BG318" s="211">
        <f>IF(N318="zákl. přenesená",J318,0)</f>
        <v>0</v>
      </c>
      <c r="BH318" s="211">
        <f>IF(N318="sníž. přenesená",J318,0)</f>
        <v>0</v>
      </c>
      <c r="BI318" s="211">
        <f>IF(N318="nulová",J318,0)</f>
        <v>0</v>
      </c>
      <c r="BJ318" s="15" t="s">
        <v>76</v>
      </c>
      <c r="BK318" s="211">
        <f>ROUND(I318*H318,2)</f>
        <v>0</v>
      </c>
      <c r="BL318" s="15" t="s">
        <v>230</v>
      </c>
      <c r="BM318" s="15" t="s">
        <v>608</v>
      </c>
    </row>
    <row r="319" s="1" customFormat="1" ht="16.5" customHeight="1">
      <c r="B319" s="36"/>
      <c r="C319" s="245" t="s">
        <v>609</v>
      </c>
      <c r="D319" s="245" t="s">
        <v>231</v>
      </c>
      <c r="E319" s="246" t="s">
        <v>610</v>
      </c>
      <c r="F319" s="247" t="s">
        <v>611</v>
      </c>
      <c r="G319" s="248" t="s">
        <v>140</v>
      </c>
      <c r="H319" s="249">
        <v>1</v>
      </c>
      <c r="I319" s="250"/>
      <c r="J319" s="251">
        <f>ROUND(I319*H319,2)</f>
        <v>0</v>
      </c>
      <c r="K319" s="247" t="s">
        <v>141</v>
      </c>
      <c r="L319" s="252"/>
      <c r="M319" s="253" t="s">
        <v>1</v>
      </c>
      <c r="N319" s="254" t="s">
        <v>39</v>
      </c>
      <c r="O319" s="77"/>
      <c r="P319" s="209">
        <f>O319*H319</f>
        <v>0</v>
      </c>
      <c r="Q319" s="209">
        <v>0.0035300000000000002</v>
      </c>
      <c r="R319" s="209">
        <f>Q319*H319</f>
        <v>0.0035300000000000002</v>
      </c>
      <c r="S319" s="209">
        <v>0</v>
      </c>
      <c r="T319" s="210">
        <f>S319*H319</f>
        <v>0</v>
      </c>
      <c r="AR319" s="15" t="s">
        <v>309</v>
      </c>
      <c r="AT319" s="15" t="s">
        <v>231</v>
      </c>
      <c r="AU319" s="15" t="s">
        <v>78</v>
      </c>
      <c r="AY319" s="15" t="s">
        <v>134</v>
      </c>
      <c r="BE319" s="211">
        <f>IF(N319="základní",J319,0)</f>
        <v>0</v>
      </c>
      <c r="BF319" s="211">
        <f>IF(N319="snížená",J319,0)</f>
        <v>0</v>
      </c>
      <c r="BG319" s="211">
        <f>IF(N319="zákl. přenesená",J319,0)</f>
        <v>0</v>
      </c>
      <c r="BH319" s="211">
        <f>IF(N319="sníž. přenesená",J319,0)</f>
        <v>0</v>
      </c>
      <c r="BI319" s="211">
        <f>IF(N319="nulová",J319,0)</f>
        <v>0</v>
      </c>
      <c r="BJ319" s="15" t="s">
        <v>76</v>
      </c>
      <c r="BK319" s="211">
        <f>ROUND(I319*H319,2)</f>
        <v>0</v>
      </c>
      <c r="BL319" s="15" t="s">
        <v>230</v>
      </c>
      <c r="BM319" s="15" t="s">
        <v>612</v>
      </c>
    </row>
    <row r="320" s="10" customFormat="1" ht="22.8" customHeight="1">
      <c r="B320" s="184"/>
      <c r="C320" s="185"/>
      <c r="D320" s="186" t="s">
        <v>67</v>
      </c>
      <c r="E320" s="198" t="s">
        <v>613</v>
      </c>
      <c r="F320" s="198" t="s">
        <v>614</v>
      </c>
      <c r="G320" s="185"/>
      <c r="H320" s="185"/>
      <c r="I320" s="188"/>
      <c r="J320" s="199">
        <f>BK320</f>
        <v>0</v>
      </c>
      <c r="K320" s="185"/>
      <c r="L320" s="190"/>
      <c r="M320" s="191"/>
      <c r="N320" s="192"/>
      <c r="O320" s="192"/>
      <c r="P320" s="193">
        <f>SUM(P321:P327)</f>
        <v>0</v>
      </c>
      <c r="Q320" s="192"/>
      <c r="R320" s="193">
        <f>SUM(R321:R327)</f>
        <v>0.018532799999999999</v>
      </c>
      <c r="S320" s="192"/>
      <c r="T320" s="194">
        <f>SUM(T321:T327)</f>
        <v>0</v>
      </c>
      <c r="AR320" s="195" t="s">
        <v>78</v>
      </c>
      <c r="AT320" s="196" t="s">
        <v>67</v>
      </c>
      <c r="AU320" s="196" t="s">
        <v>76</v>
      </c>
      <c r="AY320" s="195" t="s">
        <v>134</v>
      </c>
      <c r="BK320" s="197">
        <f>SUM(BK321:BK327)</f>
        <v>0</v>
      </c>
    </row>
    <row r="321" s="1" customFormat="1" ht="22.5" customHeight="1">
      <c r="B321" s="36"/>
      <c r="C321" s="200" t="s">
        <v>615</v>
      </c>
      <c r="D321" s="200" t="s">
        <v>137</v>
      </c>
      <c r="E321" s="201" t="s">
        <v>616</v>
      </c>
      <c r="F321" s="202" t="s">
        <v>617</v>
      </c>
      <c r="G321" s="203" t="s">
        <v>146</v>
      </c>
      <c r="H321" s="204">
        <v>1.1699999999999999</v>
      </c>
      <c r="I321" s="205"/>
      <c r="J321" s="206">
        <f>ROUND(I321*H321,2)</f>
        <v>0</v>
      </c>
      <c r="K321" s="202" t="s">
        <v>1</v>
      </c>
      <c r="L321" s="41"/>
      <c r="M321" s="207" t="s">
        <v>1</v>
      </c>
      <c r="N321" s="208" t="s">
        <v>39</v>
      </c>
      <c r="O321" s="77"/>
      <c r="P321" s="209">
        <f>O321*H321</f>
        <v>0</v>
      </c>
      <c r="Q321" s="209">
        <v>0.015740000000000001</v>
      </c>
      <c r="R321" s="209">
        <f>Q321*H321</f>
        <v>0.0184158</v>
      </c>
      <c r="S321" s="209">
        <v>0</v>
      </c>
      <c r="T321" s="210">
        <f>S321*H321</f>
        <v>0</v>
      </c>
      <c r="AR321" s="15" t="s">
        <v>230</v>
      </c>
      <c r="AT321" s="15" t="s">
        <v>137</v>
      </c>
      <c r="AU321" s="15" t="s">
        <v>78</v>
      </c>
      <c r="AY321" s="15" t="s">
        <v>134</v>
      </c>
      <c r="BE321" s="211">
        <f>IF(N321="základní",J321,0)</f>
        <v>0</v>
      </c>
      <c r="BF321" s="211">
        <f>IF(N321="snížená",J321,0)</f>
        <v>0</v>
      </c>
      <c r="BG321" s="211">
        <f>IF(N321="zákl. přenesená",J321,0)</f>
        <v>0</v>
      </c>
      <c r="BH321" s="211">
        <f>IF(N321="sníž. přenesená",J321,0)</f>
        <v>0</v>
      </c>
      <c r="BI321" s="211">
        <f>IF(N321="nulová",J321,0)</f>
        <v>0</v>
      </c>
      <c r="BJ321" s="15" t="s">
        <v>76</v>
      </c>
      <c r="BK321" s="211">
        <f>ROUND(I321*H321,2)</f>
        <v>0</v>
      </c>
      <c r="BL321" s="15" t="s">
        <v>230</v>
      </c>
      <c r="BM321" s="15" t="s">
        <v>618</v>
      </c>
    </row>
    <row r="322" s="13" customFormat="1">
      <c r="B322" s="235"/>
      <c r="C322" s="236"/>
      <c r="D322" s="214" t="s">
        <v>148</v>
      </c>
      <c r="E322" s="237" t="s">
        <v>1</v>
      </c>
      <c r="F322" s="238" t="s">
        <v>619</v>
      </c>
      <c r="G322" s="236"/>
      <c r="H322" s="237" t="s">
        <v>1</v>
      </c>
      <c r="I322" s="239"/>
      <c r="J322" s="236"/>
      <c r="K322" s="236"/>
      <c r="L322" s="240"/>
      <c r="M322" s="241"/>
      <c r="N322" s="242"/>
      <c r="O322" s="242"/>
      <c r="P322" s="242"/>
      <c r="Q322" s="242"/>
      <c r="R322" s="242"/>
      <c r="S322" s="242"/>
      <c r="T322" s="243"/>
      <c r="AT322" s="244" t="s">
        <v>148</v>
      </c>
      <c r="AU322" s="244" t="s">
        <v>78</v>
      </c>
      <c r="AV322" s="13" t="s">
        <v>76</v>
      </c>
      <c r="AW322" s="13" t="s">
        <v>30</v>
      </c>
      <c r="AX322" s="13" t="s">
        <v>68</v>
      </c>
      <c r="AY322" s="244" t="s">
        <v>134</v>
      </c>
    </row>
    <row r="323" s="11" customFormat="1">
      <c r="B323" s="212"/>
      <c r="C323" s="213"/>
      <c r="D323" s="214" t="s">
        <v>148</v>
      </c>
      <c r="E323" s="215" t="s">
        <v>1</v>
      </c>
      <c r="F323" s="216" t="s">
        <v>460</v>
      </c>
      <c r="G323" s="213"/>
      <c r="H323" s="217">
        <v>1.1699999999999999</v>
      </c>
      <c r="I323" s="218"/>
      <c r="J323" s="213"/>
      <c r="K323" s="213"/>
      <c r="L323" s="219"/>
      <c r="M323" s="220"/>
      <c r="N323" s="221"/>
      <c r="O323" s="221"/>
      <c r="P323" s="221"/>
      <c r="Q323" s="221"/>
      <c r="R323" s="221"/>
      <c r="S323" s="221"/>
      <c r="T323" s="222"/>
      <c r="AT323" s="223" t="s">
        <v>148</v>
      </c>
      <c r="AU323" s="223" t="s">
        <v>78</v>
      </c>
      <c r="AV323" s="11" t="s">
        <v>78</v>
      </c>
      <c r="AW323" s="11" t="s">
        <v>30</v>
      </c>
      <c r="AX323" s="11" t="s">
        <v>68</v>
      </c>
      <c r="AY323" s="223" t="s">
        <v>134</v>
      </c>
    </row>
    <row r="324" s="12" customFormat="1">
      <c r="B324" s="224"/>
      <c r="C324" s="225"/>
      <c r="D324" s="214" t="s">
        <v>148</v>
      </c>
      <c r="E324" s="226" t="s">
        <v>1</v>
      </c>
      <c r="F324" s="227" t="s">
        <v>150</v>
      </c>
      <c r="G324" s="225"/>
      <c r="H324" s="228">
        <v>1.1699999999999999</v>
      </c>
      <c r="I324" s="229"/>
      <c r="J324" s="225"/>
      <c r="K324" s="225"/>
      <c r="L324" s="230"/>
      <c r="M324" s="231"/>
      <c r="N324" s="232"/>
      <c r="O324" s="232"/>
      <c r="P324" s="232"/>
      <c r="Q324" s="232"/>
      <c r="R324" s="232"/>
      <c r="S324" s="232"/>
      <c r="T324" s="233"/>
      <c r="AT324" s="234" t="s">
        <v>148</v>
      </c>
      <c r="AU324" s="234" t="s">
        <v>78</v>
      </c>
      <c r="AV324" s="12" t="s">
        <v>142</v>
      </c>
      <c r="AW324" s="12" t="s">
        <v>4</v>
      </c>
      <c r="AX324" s="12" t="s">
        <v>76</v>
      </c>
      <c r="AY324" s="234" t="s">
        <v>134</v>
      </c>
    </row>
    <row r="325" s="1" customFormat="1" ht="22.5" customHeight="1">
      <c r="B325" s="36"/>
      <c r="C325" s="200" t="s">
        <v>620</v>
      </c>
      <c r="D325" s="200" t="s">
        <v>137</v>
      </c>
      <c r="E325" s="201" t="s">
        <v>621</v>
      </c>
      <c r="F325" s="202" t="s">
        <v>622</v>
      </c>
      <c r="G325" s="203" t="s">
        <v>146</v>
      </c>
      <c r="H325" s="204">
        <v>1.1699999999999999</v>
      </c>
      <c r="I325" s="205"/>
      <c r="J325" s="206">
        <f>ROUND(I325*H325,2)</f>
        <v>0</v>
      </c>
      <c r="K325" s="202" t="s">
        <v>1</v>
      </c>
      <c r="L325" s="41"/>
      <c r="M325" s="207" t="s">
        <v>1</v>
      </c>
      <c r="N325" s="208" t="s">
        <v>39</v>
      </c>
      <c r="O325" s="77"/>
      <c r="P325" s="209">
        <f>O325*H325</f>
        <v>0</v>
      </c>
      <c r="Q325" s="209">
        <v>0.00010000000000000001</v>
      </c>
      <c r="R325" s="209">
        <f>Q325*H325</f>
        <v>0.000117</v>
      </c>
      <c r="S325" s="209">
        <v>0</v>
      </c>
      <c r="T325" s="210">
        <f>S325*H325</f>
        <v>0</v>
      </c>
      <c r="AR325" s="15" t="s">
        <v>230</v>
      </c>
      <c r="AT325" s="15" t="s">
        <v>137</v>
      </c>
      <c r="AU325" s="15" t="s">
        <v>78</v>
      </c>
      <c r="AY325" s="15" t="s">
        <v>134</v>
      </c>
      <c r="BE325" s="211">
        <f>IF(N325="základní",J325,0)</f>
        <v>0</v>
      </c>
      <c r="BF325" s="211">
        <f>IF(N325="snížená",J325,0)</f>
        <v>0</v>
      </c>
      <c r="BG325" s="211">
        <f>IF(N325="zákl. přenesená",J325,0)</f>
        <v>0</v>
      </c>
      <c r="BH325" s="211">
        <f>IF(N325="sníž. přenesená",J325,0)</f>
        <v>0</v>
      </c>
      <c r="BI325" s="211">
        <f>IF(N325="nulová",J325,0)</f>
        <v>0</v>
      </c>
      <c r="BJ325" s="15" t="s">
        <v>76</v>
      </c>
      <c r="BK325" s="211">
        <f>ROUND(I325*H325,2)</f>
        <v>0</v>
      </c>
      <c r="BL325" s="15" t="s">
        <v>230</v>
      </c>
      <c r="BM325" s="15" t="s">
        <v>623</v>
      </c>
    </row>
    <row r="326" s="1" customFormat="1" ht="16.5" customHeight="1">
      <c r="B326" s="36"/>
      <c r="C326" s="200" t="s">
        <v>624</v>
      </c>
      <c r="D326" s="200" t="s">
        <v>137</v>
      </c>
      <c r="E326" s="201" t="s">
        <v>625</v>
      </c>
      <c r="F326" s="202" t="s">
        <v>626</v>
      </c>
      <c r="G326" s="203" t="s">
        <v>146</v>
      </c>
      <c r="H326" s="204">
        <v>1.1699999999999999</v>
      </c>
      <c r="I326" s="205"/>
      <c r="J326" s="206">
        <f>ROUND(I326*H326,2)</f>
        <v>0</v>
      </c>
      <c r="K326" s="202" t="s">
        <v>1</v>
      </c>
      <c r="L326" s="41"/>
      <c r="M326" s="207" t="s">
        <v>1</v>
      </c>
      <c r="N326" s="208" t="s">
        <v>39</v>
      </c>
      <c r="O326" s="77"/>
      <c r="P326" s="209">
        <f>O326*H326</f>
        <v>0</v>
      </c>
      <c r="Q326" s="209">
        <v>0</v>
      </c>
      <c r="R326" s="209">
        <f>Q326*H326</f>
        <v>0</v>
      </c>
      <c r="S326" s="209">
        <v>0</v>
      </c>
      <c r="T326" s="210">
        <f>S326*H326</f>
        <v>0</v>
      </c>
      <c r="AR326" s="15" t="s">
        <v>230</v>
      </c>
      <c r="AT326" s="15" t="s">
        <v>137</v>
      </c>
      <c r="AU326" s="15" t="s">
        <v>78</v>
      </c>
      <c r="AY326" s="15" t="s">
        <v>134</v>
      </c>
      <c r="BE326" s="211">
        <f>IF(N326="základní",J326,0)</f>
        <v>0</v>
      </c>
      <c r="BF326" s="211">
        <f>IF(N326="snížená",J326,0)</f>
        <v>0</v>
      </c>
      <c r="BG326" s="211">
        <f>IF(N326="zákl. přenesená",J326,0)</f>
        <v>0</v>
      </c>
      <c r="BH326" s="211">
        <f>IF(N326="sníž. přenesená",J326,0)</f>
        <v>0</v>
      </c>
      <c r="BI326" s="211">
        <f>IF(N326="nulová",J326,0)</f>
        <v>0</v>
      </c>
      <c r="BJ326" s="15" t="s">
        <v>76</v>
      </c>
      <c r="BK326" s="211">
        <f>ROUND(I326*H326,2)</f>
        <v>0</v>
      </c>
      <c r="BL326" s="15" t="s">
        <v>230</v>
      </c>
      <c r="BM326" s="15" t="s">
        <v>627</v>
      </c>
    </row>
    <row r="327" s="1" customFormat="1" ht="22.5" customHeight="1">
      <c r="B327" s="36"/>
      <c r="C327" s="200" t="s">
        <v>628</v>
      </c>
      <c r="D327" s="200" t="s">
        <v>137</v>
      </c>
      <c r="E327" s="201" t="s">
        <v>629</v>
      </c>
      <c r="F327" s="202" t="s">
        <v>630</v>
      </c>
      <c r="G327" s="203" t="s">
        <v>303</v>
      </c>
      <c r="H327" s="204">
        <v>0.019</v>
      </c>
      <c r="I327" s="205"/>
      <c r="J327" s="206">
        <f>ROUND(I327*H327,2)</f>
        <v>0</v>
      </c>
      <c r="K327" s="202" t="s">
        <v>141</v>
      </c>
      <c r="L327" s="41"/>
      <c r="M327" s="207" t="s">
        <v>1</v>
      </c>
      <c r="N327" s="208" t="s">
        <v>39</v>
      </c>
      <c r="O327" s="77"/>
      <c r="P327" s="209">
        <f>O327*H327</f>
        <v>0</v>
      </c>
      <c r="Q327" s="209">
        <v>0</v>
      </c>
      <c r="R327" s="209">
        <f>Q327*H327</f>
        <v>0</v>
      </c>
      <c r="S327" s="209">
        <v>0</v>
      </c>
      <c r="T327" s="210">
        <f>S327*H327</f>
        <v>0</v>
      </c>
      <c r="AR327" s="15" t="s">
        <v>230</v>
      </c>
      <c r="AT327" s="15" t="s">
        <v>137</v>
      </c>
      <c r="AU327" s="15" t="s">
        <v>78</v>
      </c>
      <c r="AY327" s="15" t="s">
        <v>134</v>
      </c>
      <c r="BE327" s="211">
        <f>IF(N327="základní",J327,0)</f>
        <v>0</v>
      </c>
      <c r="BF327" s="211">
        <f>IF(N327="snížená",J327,0)</f>
        <v>0</v>
      </c>
      <c r="BG327" s="211">
        <f>IF(N327="zákl. přenesená",J327,0)</f>
        <v>0</v>
      </c>
      <c r="BH327" s="211">
        <f>IF(N327="sníž. přenesená",J327,0)</f>
        <v>0</v>
      </c>
      <c r="BI327" s="211">
        <f>IF(N327="nulová",J327,0)</f>
        <v>0</v>
      </c>
      <c r="BJ327" s="15" t="s">
        <v>76</v>
      </c>
      <c r="BK327" s="211">
        <f>ROUND(I327*H327,2)</f>
        <v>0</v>
      </c>
      <c r="BL327" s="15" t="s">
        <v>230</v>
      </c>
      <c r="BM327" s="15" t="s">
        <v>631</v>
      </c>
    </row>
    <row r="328" s="10" customFormat="1" ht="22.8" customHeight="1">
      <c r="B328" s="184"/>
      <c r="C328" s="185"/>
      <c r="D328" s="186" t="s">
        <v>67</v>
      </c>
      <c r="E328" s="198" t="s">
        <v>632</v>
      </c>
      <c r="F328" s="198" t="s">
        <v>633</v>
      </c>
      <c r="G328" s="185"/>
      <c r="H328" s="185"/>
      <c r="I328" s="188"/>
      <c r="J328" s="199">
        <f>BK328</f>
        <v>0</v>
      </c>
      <c r="K328" s="185"/>
      <c r="L328" s="190"/>
      <c r="M328" s="191"/>
      <c r="N328" s="192"/>
      <c r="O328" s="192"/>
      <c r="P328" s="193">
        <f>SUM(P329:P339)</f>
        <v>0</v>
      </c>
      <c r="Q328" s="192"/>
      <c r="R328" s="193">
        <f>SUM(R329:R339)</f>
        <v>0.10100000000000001</v>
      </c>
      <c r="S328" s="192"/>
      <c r="T328" s="194">
        <f>SUM(T329:T339)</f>
        <v>0.42205499999999996</v>
      </c>
      <c r="AR328" s="195" t="s">
        <v>78</v>
      </c>
      <c r="AT328" s="196" t="s">
        <v>67</v>
      </c>
      <c r="AU328" s="196" t="s">
        <v>76</v>
      </c>
      <c r="AY328" s="195" t="s">
        <v>134</v>
      </c>
      <c r="BK328" s="197">
        <f>SUM(BK329:BK339)</f>
        <v>0</v>
      </c>
    </row>
    <row r="329" s="1" customFormat="1" ht="16.5" customHeight="1">
      <c r="B329" s="36"/>
      <c r="C329" s="200" t="s">
        <v>634</v>
      </c>
      <c r="D329" s="200" t="s">
        <v>137</v>
      </c>
      <c r="E329" s="201" t="s">
        <v>635</v>
      </c>
      <c r="F329" s="202" t="s">
        <v>636</v>
      </c>
      <c r="G329" s="203" t="s">
        <v>146</v>
      </c>
      <c r="H329" s="204">
        <v>24.899999999999999</v>
      </c>
      <c r="I329" s="205"/>
      <c r="J329" s="206">
        <f>ROUND(I329*H329,2)</f>
        <v>0</v>
      </c>
      <c r="K329" s="202" t="s">
        <v>1</v>
      </c>
      <c r="L329" s="41"/>
      <c r="M329" s="207" t="s">
        <v>1</v>
      </c>
      <c r="N329" s="208" t="s">
        <v>39</v>
      </c>
      <c r="O329" s="77"/>
      <c r="P329" s="209">
        <f>O329*H329</f>
        <v>0</v>
      </c>
      <c r="Q329" s="209">
        <v>0</v>
      </c>
      <c r="R329" s="209">
        <f>Q329*H329</f>
        <v>0</v>
      </c>
      <c r="S329" s="209">
        <v>0.01695</v>
      </c>
      <c r="T329" s="210">
        <f>S329*H329</f>
        <v>0.42205499999999996</v>
      </c>
      <c r="AR329" s="15" t="s">
        <v>230</v>
      </c>
      <c r="AT329" s="15" t="s">
        <v>137</v>
      </c>
      <c r="AU329" s="15" t="s">
        <v>78</v>
      </c>
      <c r="AY329" s="15" t="s">
        <v>134</v>
      </c>
      <c r="BE329" s="211">
        <f>IF(N329="základní",J329,0)</f>
        <v>0</v>
      </c>
      <c r="BF329" s="211">
        <f>IF(N329="snížená",J329,0)</f>
        <v>0</v>
      </c>
      <c r="BG329" s="211">
        <f>IF(N329="zákl. přenesená",J329,0)</f>
        <v>0</v>
      </c>
      <c r="BH329" s="211">
        <f>IF(N329="sníž. přenesená",J329,0)</f>
        <v>0</v>
      </c>
      <c r="BI329" s="211">
        <f>IF(N329="nulová",J329,0)</f>
        <v>0</v>
      </c>
      <c r="BJ329" s="15" t="s">
        <v>76</v>
      </c>
      <c r="BK329" s="211">
        <f>ROUND(I329*H329,2)</f>
        <v>0</v>
      </c>
      <c r="BL329" s="15" t="s">
        <v>230</v>
      </c>
      <c r="BM329" s="15" t="s">
        <v>637</v>
      </c>
    </row>
    <row r="330" s="13" customFormat="1">
      <c r="B330" s="235"/>
      <c r="C330" s="236"/>
      <c r="D330" s="214" t="s">
        <v>148</v>
      </c>
      <c r="E330" s="237" t="s">
        <v>1</v>
      </c>
      <c r="F330" s="238" t="s">
        <v>638</v>
      </c>
      <c r="G330" s="236"/>
      <c r="H330" s="237" t="s">
        <v>1</v>
      </c>
      <c r="I330" s="239"/>
      <c r="J330" s="236"/>
      <c r="K330" s="236"/>
      <c r="L330" s="240"/>
      <c r="M330" s="241"/>
      <c r="N330" s="242"/>
      <c r="O330" s="242"/>
      <c r="P330" s="242"/>
      <c r="Q330" s="242"/>
      <c r="R330" s="242"/>
      <c r="S330" s="242"/>
      <c r="T330" s="243"/>
      <c r="AT330" s="244" t="s">
        <v>148</v>
      </c>
      <c r="AU330" s="244" t="s">
        <v>78</v>
      </c>
      <c r="AV330" s="13" t="s">
        <v>76</v>
      </c>
      <c r="AW330" s="13" t="s">
        <v>30</v>
      </c>
      <c r="AX330" s="13" t="s">
        <v>68</v>
      </c>
      <c r="AY330" s="244" t="s">
        <v>134</v>
      </c>
    </row>
    <row r="331" s="11" customFormat="1">
      <c r="B331" s="212"/>
      <c r="C331" s="213"/>
      <c r="D331" s="214" t="s">
        <v>148</v>
      </c>
      <c r="E331" s="215" t="s">
        <v>1</v>
      </c>
      <c r="F331" s="216" t="s">
        <v>639</v>
      </c>
      <c r="G331" s="213"/>
      <c r="H331" s="217">
        <v>24.899999999999999</v>
      </c>
      <c r="I331" s="218"/>
      <c r="J331" s="213"/>
      <c r="K331" s="213"/>
      <c r="L331" s="219"/>
      <c r="M331" s="220"/>
      <c r="N331" s="221"/>
      <c r="O331" s="221"/>
      <c r="P331" s="221"/>
      <c r="Q331" s="221"/>
      <c r="R331" s="221"/>
      <c r="S331" s="221"/>
      <c r="T331" s="222"/>
      <c r="AT331" s="223" t="s">
        <v>148</v>
      </c>
      <c r="AU331" s="223" t="s">
        <v>78</v>
      </c>
      <c r="AV331" s="11" t="s">
        <v>78</v>
      </c>
      <c r="AW331" s="11" t="s">
        <v>30</v>
      </c>
      <c r="AX331" s="11" t="s">
        <v>68</v>
      </c>
      <c r="AY331" s="223" t="s">
        <v>134</v>
      </c>
    </row>
    <row r="332" s="12" customFormat="1">
      <c r="B332" s="224"/>
      <c r="C332" s="225"/>
      <c r="D332" s="214" t="s">
        <v>148</v>
      </c>
      <c r="E332" s="226" t="s">
        <v>1</v>
      </c>
      <c r="F332" s="227" t="s">
        <v>150</v>
      </c>
      <c r="G332" s="225"/>
      <c r="H332" s="228">
        <v>24.899999999999999</v>
      </c>
      <c r="I332" s="229"/>
      <c r="J332" s="225"/>
      <c r="K332" s="225"/>
      <c r="L332" s="230"/>
      <c r="M332" s="231"/>
      <c r="N332" s="232"/>
      <c r="O332" s="232"/>
      <c r="P332" s="232"/>
      <c r="Q332" s="232"/>
      <c r="R332" s="232"/>
      <c r="S332" s="232"/>
      <c r="T332" s="233"/>
      <c r="AT332" s="234" t="s">
        <v>148</v>
      </c>
      <c r="AU332" s="234" t="s">
        <v>78</v>
      </c>
      <c r="AV332" s="12" t="s">
        <v>142</v>
      </c>
      <c r="AW332" s="12" t="s">
        <v>4</v>
      </c>
      <c r="AX332" s="12" t="s">
        <v>76</v>
      </c>
      <c r="AY332" s="234" t="s">
        <v>134</v>
      </c>
    </row>
    <row r="333" s="1" customFormat="1" ht="22.5" customHeight="1">
      <c r="B333" s="36"/>
      <c r="C333" s="200" t="s">
        <v>640</v>
      </c>
      <c r="D333" s="200" t="s">
        <v>137</v>
      </c>
      <c r="E333" s="201" t="s">
        <v>641</v>
      </c>
      <c r="F333" s="202" t="s">
        <v>642</v>
      </c>
      <c r="G333" s="203" t="s">
        <v>140</v>
      </c>
      <c r="H333" s="204">
        <v>5</v>
      </c>
      <c r="I333" s="205"/>
      <c r="J333" s="206">
        <f>ROUND(I333*H333,2)</f>
        <v>0</v>
      </c>
      <c r="K333" s="202" t="s">
        <v>1</v>
      </c>
      <c r="L333" s="41"/>
      <c r="M333" s="207" t="s">
        <v>1</v>
      </c>
      <c r="N333" s="208" t="s">
        <v>39</v>
      </c>
      <c r="O333" s="77"/>
      <c r="P333" s="209">
        <f>O333*H333</f>
        <v>0</v>
      </c>
      <c r="Q333" s="209">
        <v>0</v>
      </c>
      <c r="R333" s="209">
        <f>Q333*H333</f>
        <v>0</v>
      </c>
      <c r="S333" s="209">
        <v>0</v>
      </c>
      <c r="T333" s="210">
        <f>S333*H333</f>
        <v>0</v>
      </c>
      <c r="AR333" s="15" t="s">
        <v>230</v>
      </c>
      <c r="AT333" s="15" t="s">
        <v>137</v>
      </c>
      <c r="AU333" s="15" t="s">
        <v>78</v>
      </c>
      <c r="AY333" s="15" t="s">
        <v>134</v>
      </c>
      <c r="BE333" s="211">
        <f>IF(N333="základní",J333,0)</f>
        <v>0</v>
      </c>
      <c r="BF333" s="211">
        <f>IF(N333="snížená",J333,0)</f>
        <v>0</v>
      </c>
      <c r="BG333" s="211">
        <f>IF(N333="zákl. přenesená",J333,0)</f>
        <v>0</v>
      </c>
      <c r="BH333" s="211">
        <f>IF(N333="sníž. přenesená",J333,0)</f>
        <v>0</v>
      </c>
      <c r="BI333" s="211">
        <f>IF(N333="nulová",J333,0)</f>
        <v>0</v>
      </c>
      <c r="BJ333" s="15" t="s">
        <v>76</v>
      </c>
      <c r="BK333" s="211">
        <f>ROUND(I333*H333,2)</f>
        <v>0</v>
      </c>
      <c r="BL333" s="15" t="s">
        <v>230</v>
      </c>
      <c r="BM333" s="15" t="s">
        <v>643</v>
      </c>
    </row>
    <row r="334" s="1" customFormat="1" ht="16.5" customHeight="1">
      <c r="B334" s="36"/>
      <c r="C334" s="245" t="s">
        <v>644</v>
      </c>
      <c r="D334" s="245" t="s">
        <v>231</v>
      </c>
      <c r="E334" s="246" t="s">
        <v>645</v>
      </c>
      <c r="F334" s="247" t="s">
        <v>646</v>
      </c>
      <c r="G334" s="248" t="s">
        <v>140</v>
      </c>
      <c r="H334" s="249">
        <v>2</v>
      </c>
      <c r="I334" s="250"/>
      <c r="J334" s="251">
        <f>ROUND(I334*H334,2)</f>
        <v>0</v>
      </c>
      <c r="K334" s="247" t="s">
        <v>1</v>
      </c>
      <c r="L334" s="252"/>
      <c r="M334" s="253" t="s">
        <v>1</v>
      </c>
      <c r="N334" s="254" t="s">
        <v>39</v>
      </c>
      <c r="O334" s="77"/>
      <c r="P334" s="209">
        <f>O334*H334</f>
        <v>0</v>
      </c>
      <c r="Q334" s="209">
        <v>0.016500000000000001</v>
      </c>
      <c r="R334" s="209">
        <f>Q334*H334</f>
        <v>0.033000000000000002</v>
      </c>
      <c r="S334" s="209">
        <v>0</v>
      </c>
      <c r="T334" s="210">
        <f>S334*H334</f>
        <v>0</v>
      </c>
      <c r="AR334" s="15" t="s">
        <v>309</v>
      </c>
      <c r="AT334" s="15" t="s">
        <v>231</v>
      </c>
      <c r="AU334" s="15" t="s">
        <v>78</v>
      </c>
      <c r="AY334" s="15" t="s">
        <v>134</v>
      </c>
      <c r="BE334" s="211">
        <f>IF(N334="základní",J334,0)</f>
        <v>0</v>
      </c>
      <c r="BF334" s="211">
        <f>IF(N334="snížená",J334,0)</f>
        <v>0</v>
      </c>
      <c r="BG334" s="211">
        <f>IF(N334="zákl. přenesená",J334,0)</f>
        <v>0</v>
      </c>
      <c r="BH334" s="211">
        <f>IF(N334="sníž. přenesená",J334,0)</f>
        <v>0</v>
      </c>
      <c r="BI334" s="211">
        <f>IF(N334="nulová",J334,0)</f>
        <v>0</v>
      </c>
      <c r="BJ334" s="15" t="s">
        <v>76</v>
      </c>
      <c r="BK334" s="211">
        <f>ROUND(I334*H334,2)</f>
        <v>0</v>
      </c>
      <c r="BL334" s="15" t="s">
        <v>230</v>
      </c>
      <c r="BM334" s="15" t="s">
        <v>647</v>
      </c>
    </row>
    <row r="335" s="1" customFormat="1" ht="16.5" customHeight="1">
      <c r="B335" s="36"/>
      <c r="C335" s="245" t="s">
        <v>648</v>
      </c>
      <c r="D335" s="245" t="s">
        <v>231</v>
      </c>
      <c r="E335" s="246" t="s">
        <v>649</v>
      </c>
      <c r="F335" s="247" t="s">
        <v>650</v>
      </c>
      <c r="G335" s="248" t="s">
        <v>140</v>
      </c>
      <c r="H335" s="249">
        <v>2</v>
      </c>
      <c r="I335" s="250"/>
      <c r="J335" s="251">
        <f>ROUND(I335*H335,2)</f>
        <v>0</v>
      </c>
      <c r="K335" s="247" t="s">
        <v>1</v>
      </c>
      <c r="L335" s="252"/>
      <c r="M335" s="253" t="s">
        <v>1</v>
      </c>
      <c r="N335" s="254" t="s">
        <v>39</v>
      </c>
      <c r="O335" s="77"/>
      <c r="P335" s="209">
        <f>O335*H335</f>
        <v>0</v>
      </c>
      <c r="Q335" s="209">
        <v>0.018499999999999999</v>
      </c>
      <c r="R335" s="209">
        <f>Q335*H335</f>
        <v>0.036999999999999998</v>
      </c>
      <c r="S335" s="209">
        <v>0</v>
      </c>
      <c r="T335" s="210">
        <f>S335*H335</f>
        <v>0</v>
      </c>
      <c r="AR335" s="15" t="s">
        <v>309</v>
      </c>
      <c r="AT335" s="15" t="s">
        <v>231</v>
      </c>
      <c r="AU335" s="15" t="s">
        <v>78</v>
      </c>
      <c r="AY335" s="15" t="s">
        <v>134</v>
      </c>
      <c r="BE335" s="211">
        <f>IF(N335="základní",J335,0)</f>
        <v>0</v>
      </c>
      <c r="BF335" s="211">
        <f>IF(N335="snížená",J335,0)</f>
        <v>0</v>
      </c>
      <c r="BG335" s="211">
        <f>IF(N335="zákl. přenesená",J335,0)</f>
        <v>0</v>
      </c>
      <c r="BH335" s="211">
        <f>IF(N335="sníž. přenesená",J335,0)</f>
        <v>0</v>
      </c>
      <c r="BI335" s="211">
        <f>IF(N335="nulová",J335,0)</f>
        <v>0</v>
      </c>
      <c r="BJ335" s="15" t="s">
        <v>76</v>
      </c>
      <c r="BK335" s="211">
        <f>ROUND(I335*H335,2)</f>
        <v>0</v>
      </c>
      <c r="BL335" s="15" t="s">
        <v>230</v>
      </c>
      <c r="BM335" s="15" t="s">
        <v>651</v>
      </c>
    </row>
    <row r="336" s="1" customFormat="1" ht="16.5" customHeight="1">
      <c r="B336" s="36"/>
      <c r="C336" s="245" t="s">
        <v>652</v>
      </c>
      <c r="D336" s="245" t="s">
        <v>231</v>
      </c>
      <c r="E336" s="246" t="s">
        <v>653</v>
      </c>
      <c r="F336" s="247" t="s">
        <v>654</v>
      </c>
      <c r="G336" s="248" t="s">
        <v>140</v>
      </c>
      <c r="H336" s="249">
        <v>1</v>
      </c>
      <c r="I336" s="250"/>
      <c r="J336" s="251">
        <f>ROUND(I336*H336,2)</f>
        <v>0</v>
      </c>
      <c r="K336" s="247" t="s">
        <v>1</v>
      </c>
      <c r="L336" s="252"/>
      <c r="M336" s="253" t="s">
        <v>1</v>
      </c>
      <c r="N336" s="254" t="s">
        <v>39</v>
      </c>
      <c r="O336" s="77"/>
      <c r="P336" s="209">
        <f>O336*H336</f>
        <v>0</v>
      </c>
      <c r="Q336" s="209">
        <v>0.025000000000000001</v>
      </c>
      <c r="R336" s="209">
        <f>Q336*H336</f>
        <v>0.025000000000000001</v>
      </c>
      <c r="S336" s="209">
        <v>0</v>
      </c>
      <c r="T336" s="210">
        <f>S336*H336</f>
        <v>0</v>
      </c>
      <c r="AR336" s="15" t="s">
        <v>309</v>
      </c>
      <c r="AT336" s="15" t="s">
        <v>231</v>
      </c>
      <c r="AU336" s="15" t="s">
        <v>78</v>
      </c>
      <c r="AY336" s="15" t="s">
        <v>134</v>
      </c>
      <c r="BE336" s="211">
        <f>IF(N336="základní",J336,0)</f>
        <v>0</v>
      </c>
      <c r="BF336" s="211">
        <f>IF(N336="snížená",J336,0)</f>
        <v>0</v>
      </c>
      <c r="BG336" s="211">
        <f>IF(N336="zákl. přenesená",J336,0)</f>
        <v>0</v>
      </c>
      <c r="BH336" s="211">
        <f>IF(N336="sníž. přenesená",J336,0)</f>
        <v>0</v>
      </c>
      <c r="BI336" s="211">
        <f>IF(N336="nulová",J336,0)</f>
        <v>0</v>
      </c>
      <c r="BJ336" s="15" t="s">
        <v>76</v>
      </c>
      <c r="BK336" s="211">
        <f>ROUND(I336*H336,2)</f>
        <v>0</v>
      </c>
      <c r="BL336" s="15" t="s">
        <v>230</v>
      </c>
      <c r="BM336" s="15" t="s">
        <v>655</v>
      </c>
    </row>
    <row r="337" s="1" customFormat="1" ht="16.5" customHeight="1">
      <c r="B337" s="36"/>
      <c r="C337" s="200" t="s">
        <v>656</v>
      </c>
      <c r="D337" s="200" t="s">
        <v>137</v>
      </c>
      <c r="E337" s="201" t="s">
        <v>657</v>
      </c>
      <c r="F337" s="202" t="s">
        <v>658</v>
      </c>
      <c r="G337" s="203" t="s">
        <v>140</v>
      </c>
      <c r="H337" s="204">
        <v>5</v>
      </c>
      <c r="I337" s="205"/>
      <c r="J337" s="206">
        <f>ROUND(I337*H337,2)</f>
        <v>0</v>
      </c>
      <c r="K337" s="202" t="s">
        <v>1</v>
      </c>
      <c r="L337" s="41"/>
      <c r="M337" s="207" t="s">
        <v>1</v>
      </c>
      <c r="N337" s="208" t="s">
        <v>39</v>
      </c>
      <c r="O337" s="77"/>
      <c r="P337" s="209">
        <f>O337*H337</f>
        <v>0</v>
      </c>
      <c r="Q337" s="209">
        <v>0</v>
      </c>
      <c r="R337" s="209">
        <f>Q337*H337</f>
        <v>0</v>
      </c>
      <c r="S337" s="209">
        <v>0</v>
      </c>
      <c r="T337" s="210">
        <f>S337*H337</f>
        <v>0</v>
      </c>
      <c r="AR337" s="15" t="s">
        <v>230</v>
      </c>
      <c r="AT337" s="15" t="s">
        <v>137</v>
      </c>
      <c r="AU337" s="15" t="s">
        <v>78</v>
      </c>
      <c r="AY337" s="15" t="s">
        <v>134</v>
      </c>
      <c r="BE337" s="211">
        <f>IF(N337="základní",J337,0)</f>
        <v>0</v>
      </c>
      <c r="BF337" s="211">
        <f>IF(N337="snížená",J337,0)</f>
        <v>0</v>
      </c>
      <c r="BG337" s="211">
        <f>IF(N337="zákl. přenesená",J337,0)</f>
        <v>0</v>
      </c>
      <c r="BH337" s="211">
        <f>IF(N337="sníž. přenesená",J337,0)</f>
        <v>0</v>
      </c>
      <c r="BI337" s="211">
        <f>IF(N337="nulová",J337,0)</f>
        <v>0</v>
      </c>
      <c r="BJ337" s="15" t="s">
        <v>76</v>
      </c>
      <c r="BK337" s="211">
        <f>ROUND(I337*H337,2)</f>
        <v>0</v>
      </c>
      <c r="BL337" s="15" t="s">
        <v>230</v>
      </c>
      <c r="BM337" s="15" t="s">
        <v>659</v>
      </c>
    </row>
    <row r="338" s="1" customFormat="1" ht="16.5" customHeight="1">
      <c r="B338" s="36"/>
      <c r="C338" s="245" t="s">
        <v>660</v>
      </c>
      <c r="D338" s="245" t="s">
        <v>231</v>
      </c>
      <c r="E338" s="246" t="s">
        <v>661</v>
      </c>
      <c r="F338" s="247" t="s">
        <v>662</v>
      </c>
      <c r="G338" s="248" t="s">
        <v>140</v>
      </c>
      <c r="H338" s="249">
        <v>5</v>
      </c>
      <c r="I338" s="250"/>
      <c r="J338" s="251">
        <f>ROUND(I338*H338,2)</f>
        <v>0</v>
      </c>
      <c r="K338" s="247" t="s">
        <v>1</v>
      </c>
      <c r="L338" s="252"/>
      <c r="M338" s="253" t="s">
        <v>1</v>
      </c>
      <c r="N338" s="254" t="s">
        <v>39</v>
      </c>
      <c r="O338" s="77"/>
      <c r="P338" s="209">
        <f>O338*H338</f>
        <v>0</v>
      </c>
      <c r="Q338" s="209">
        <v>0.0011999999999999999</v>
      </c>
      <c r="R338" s="209">
        <f>Q338*H338</f>
        <v>0.0059999999999999993</v>
      </c>
      <c r="S338" s="209">
        <v>0</v>
      </c>
      <c r="T338" s="210">
        <f>S338*H338</f>
        <v>0</v>
      </c>
      <c r="AR338" s="15" t="s">
        <v>309</v>
      </c>
      <c r="AT338" s="15" t="s">
        <v>231</v>
      </c>
      <c r="AU338" s="15" t="s">
        <v>78</v>
      </c>
      <c r="AY338" s="15" t="s">
        <v>134</v>
      </c>
      <c r="BE338" s="211">
        <f>IF(N338="základní",J338,0)</f>
        <v>0</v>
      </c>
      <c r="BF338" s="211">
        <f>IF(N338="snížená",J338,0)</f>
        <v>0</v>
      </c>
      <c r="BG338" s="211">
        <f>IF(N338="zákl. přenesená",J338,0)</f>
        <v>0</v>
      </c>
      <c r="BH338" s="211">
        <f>IF(N338="sníž. přenesená",J338,0)</f>
        <v>0</v>
      </c>
      <c r="BI338" s="211">
        <f>IF(N338="nulová",J338,0)</f>
        <v>0</v>
      </c>
      <c r="BJ338" s="15" t="s">
        <v>76</v>
      </c>
      <c r="BK338" s="211">
        <f>ROUND(I338*H338,2)</f>
        <v>0</v>
      </c>
      <c r="BL338" s="15" t="s">
        <v>230</v>
      </c>
      <c r="BM338" s="15" t="s">
        <v>663</v>
      </c>
    </row>
    <row r="339" s="1" customFormat="1" ht="22.5" customHeight="1">
      <c r="B339" s="36"/>
      <c r="C339" s="200" t="s">
        <v>664</v>
      </c>
      <c r="D339" s="200" t="s">
        <v>137</v>
      </c>
      <c r="E339" s="201" t="s">
        <v>665</v>
      </c>
      <c r="F339" s="202" t="s">
        <v>666</v>
      </c>
      <c r="G339" s="203" t="s">
        <v>303</v>
      </c>
      <c r="H339" s="204">
        <v>0.10100000000000001</v>
      </c>
      <c r="I339" s="205"/>
      <c r="J339" s="206">
        <f>ROUND(I339*H339,2)</f>
        <v>0</v>
      </c>
      <c r="K339" s="202" t="s">
        <v>141</v>
      </c>
      <c r="L339" s="41"/>
      <c r="M339" s="207" t="s">
        <v>1</v>
      </c>
      <c r="N339" s="208" t="s">
        <v>39</v>
      </c>
      <c r="O339" s="77"/>
      <c r="P339" s="209">
        <f>O339*H339</f>
        <v>0</v>
      </c>
      <c r="Q339" s="209">
        <v>0</v>
      </c>
      <c r="R339" s="209">
        <f>Q339*H339</f>
        <v>0</v>
      </c>
      <c r="S339" s="209">
        <v>0</v>
      </c>
      <c r="T339" s="210">
        <f>S339*H339</f>
        <v>0</v>
      </c>
      <c r="AR339" s="15" t="s">
        <v>230</v>
      </c>
      <c r="AT339" s="15" t="s">
        <v>137</v>
      </c>
      <c r="AU339" s="15" t="s">
        <v>78</v>
      </c>
      <c r="AY339" s="15" t="s">
        <v>134</v>
      </c>
      <c r="BE339" s="211">
        <f>IF(N339="základní",J339,0)</f>
        <v>0</v>
      </c>
      <c r="BF339" s="211">
        <f>IF(N339="snížená",J339,0)</f>
        <v>0</v>
      </c>
      <c r="BG339" s="211">
        <f>IF(N339="zákl. přenesená",J339,0)</f>
        <v>0</v>
      </c>
      <c r="BH339" s="211">
        <f>IF(N339="sníž. přenesená",J339,0)</f>
        <v>0</v>
      </c>
      <c r="BI339" s="211">
        <f>IF(N339="nulová",J339,0)</f>
        <v>0</v>
      </c>
      <c r="BJ339" s="15" t="s">
        <v>76</v>
      </c>
      <c r="BK339" s="211">
        <f>ROUND(I339*H339,2)</f>
        <v>0</v>
      </c>
      <c r="BL339" s="15" t="s">
        <v>230</v>
      </c>
      <c r="BM339" s="15" t="s">
        <v>667</v>
      </c>
    </row>
    <row r="340" s="10" customFormat="1" ht="22.8" customHeight="1">
      <c r="B340" s="184"/>
      <c r="C340" s="185"/>
      <c r="D340" s="186" t="s">
        <v>67</v>
      </c>
      <c r="E340" s="198" t="s">
        <v>668</v>
      </c>
      <c r="F340" s="198" t="s">
        <v>669</v>
      </c>
      <c r="G340" s="185"/>
      <c r="H340" s="185"/>
      <c r="I340" s="188"/>
      <c r="J340" s="199">
        <f>BK340</f>
        <v>0</v>
      </c>
      <c r="K340" s="185"/>
      <c r="L340" s="190"/>
      <c r="M340" s="191"/>
      <c r="N340" s="192"/>
      <c r="O340" s="192"/>
      <c r="P340" s="193">
        <f>SUM(P341:P353)</f>
        <v>0</v>
      </c>
      <c r="Q340" s="192"/>
      <c r="R340" s="193">
        <f>SUM(R341:R353)</f>
        <v>0.1266544</v>
      </c>
      <c r="S340" s="192"/>
      <c r="T340" s="194">
        <f>SUM(T341:T353)</f>
        <v>0</v>
      </c>
      <c r="AR340" s="195" t="s">
        <v>78</v>
      </c>
      <c r="AT340" s="196" t="s">
        <v>67</v>
      </c>
      <c r="AU340" s="196" t="s">
        <v>76</v>
      </c>
      <c r="AY340" s="195" t="s">
        <v>134</v>
      </c>
      <c r="BK340" s="197">
        <f>SUM(BK341:BK353)</f>
        <v>0</v>
      </c>
    </row>
    <row r="341" s="1" customFormat="1" ht="16.5" customHeight="1">
      <c r="B341" s="36"/>
      <c r="C341" s="200" t="s">
        <v>670</v>
      </c>
      <c r="D341" s="200" t="s">
        <v>137</v>
      </c>
      <c r="E341" s="201" t="s">
        <v>671</v>
      </c>
      <c r="F341" s="202" t="s">
        <v>672</v>
      </c>
      <c r="G341" s="203" t="s">
        <v>146</v>
      </c>
      <c r="H341" s="204">
        <v>3.52</v>
      </c>
      <c r="I341" s="205"/>
      <c r="J341" s="206">
        <f>ROUND(I341*H341,2)</f>
        <v>0</v>
      </c>
      <c r="K341" s="202" t="s">
        <v>1</v>
      </c>
      <c r="L341" s="41"/>
      <c r="M341" s="207" t="s">
        <v>1</v>
      </c>
      <c r="N341" s="208" t="s">
        <v>39</v>
      </c>
      <c r="O341" s="77"/>
      <c r="P341" s="209">
        <f>O341*H341</f>
        <v>0</v>
      </c>
      <c r="Q341" s="209">
        <v>0.0075799999999999999</v>
      </c>
      <c r="R341" s="209">
        <f>Q341*H341</f>
        <v>0.0266816</v>
      </c>
      <c r="S341" s="209">
        <v>0</v>
      </c>
      <c r="T341" s="210">
        <f>S341*H341</f>
        <v>0</v>
      </c>
      <c r="AR341" s="15" t="s">
        <v>230</v>
      </c>
      <c r="AT341" s="15" t="s">
        <v>137</v>
      </c>
      <c r="AU341" s="15" t="s">
        <v>78</v>
      </c>
      <c r="AY341" s="15" t="s">
        <v>134</v>
      </c>
      <c r="BE341" s="211">
        <f>IF(N341="základní",J341,0)</f>
        <v>0</v>
      </c>
      <c r="BF341" s="211">
        <f>IF(N341="snížená",J341,0)</f>
        <v>0</v>
      </c>
      <c r="BG341" s="211">
        <f>IF(N341="zákl. přenesená",J341,0)</f>
        <v>0</v>
      </c>
      <c r="BH341" s="211">
        <f>IF(N341="sníž. přenesená",J341,0)</f>
        <v>0</v>
      </c>
      <c r="BI341" s="211">
        <f>IF(N341="nulová",J341,0)</f>
        <v>0</v>
      </c>
      <c r="BJ341" s="15" t="s">
        <v>76</v>
      </c>
      <c r="BK341" s="211">
        <f>ROUND(I341*H341,2)</f>
        <v>0</v>
      </c>
      <c r="BL341" s="15" t="s">
        <v>230</v>
      </c>
      <c r="BM341" s="15" t="s">
        <v>673</v>
      </c>
    </row>
    <row r="342" s="1" customFormat="1" ht="22.5" customHeight="1">
      <c r="B342" s="36"/>
      <c r="C342" s="200" t="s">
        <v>674</v>
      </c>
      <c r="D342" s="200" t="s">
        <v>137</v>
      </c>
      <c r="E342" s="201" t="s">
        <v>675</v>
      </c>
      <c r="F342" s="202" t="s">
        <v>676</v>
      </c>
      <c r="G342" s="203" t="s">
        <v>146</v>
      </c>
      <c r="H342" s="204">
        <v>3.52</v>
      </c>
      <c r="I342" s="205"/>
      <c r="J342" s="206">
        <f>ROUND(I342*H342,2)</f>
        <v>0</v>
      </c>
      <c r="K342" s="202" t="s">
        <v>1</v>
      </c>
      <c r="L342" s="41"/>
      <c r="M342" s="207" t="s">
        <v>1</v>
      </c>
      <c r="N342" s="208" t="s">
        <v>39</v>
      </c>
      <c r="O342" s="77"/>
      <c r="P342" s="209">
        <f>O342*H342</f>
        <v>0</v>
      </c>
      <c r="Q342" s="209">
        <v>0.0068900000000000003</v>
      </c>
      <c r="R342" s="209">
        <f>Q342*H342</f>
        <v>0.024252800000000001</v>
      </c>
      <c r="S342" s="209">
        <v>0</v>
      </c>
      <c r="T342" s="210">
        <f>S342*H342</f>
        <v>0</v>
      </c>
      <c r="AR342" s="15" t="s">
        <v>230</v>
      </c>
      <c r="AT342" s="15" t="s">
        <v>137</v>
      </c>
      <c r="AU342" s="15" t="s">
        <v>78</v>
      </c>
      <c r="AY342" s="15" t="s">
        <v>134</v>
      </c>
      <c r="BE342" s="211">
        <f>IF(N342="základní",J342,0)</f>
        <v>0</v>
      </c>
      <c r="BF342" s="211">
        <f>IF(N342="snížená",J342,0)</f>
        <v>0</v>
      </c>
      <c r="BG342" s="211">
        <f>IF(N342="zákl. přenesená",J342,0)</f>
        <v>0</v>
      </c>
      <c r="BH342" s="211">
        <f>IF(N342="sníž. přenesená",J342,0)</f>
        <v>0</v>
      </c>
      <c r="BI342" s="211">
        <f>IF(N342="nulová",J342,0)</f>
        <v>0</v>
      </c>
      <c r="BJ342" s="15" t="s">
        <v>76</v>
      </c>
      <c r="BK342" s="211">
        <f>ROUND(I342*H342,2)</f>
        <v>0</v>
      </c>
      <c r="BL342" s="15" t="s">
        <v>230</v>
      </c>
      <c r="BM342" s="15" t="s">
        <v>677</v>
      </c>
    </row>
    <row r="343" s="11" customFormat="1">
      <c r="B343" s="212"/>
      <c r="C343" s="213"/>
      <c r="D343" s="214" t="s">
        <v>148</v>
      </c>
      <c r="E343" s="215" t="s">
        <v>1</v>
      </c>
      <c r="F343" s="216" t="s">
        <v>678</v>
      </c>
      <c r="G343" s="213"/>
      <c r="H343" s="217">
        <v>3.52</v>
      </c>
      <c r="I343" s="218"/>
      <c r="J343" s="213"/>
      <c r="K343" s="213"/>
      <c r="L343" s="219"/>
      <c r="M343" s="220"/>
      <c r="N343" s="221"/>
      <c r="O343" s="221"/>
      <c r="P343" s="221"/>
      <c r="Q343" s="221"/>
      <c r="R343" s="221"/>
      <c r="S343" s="221"/>
      <c r="T343" s="222"/>
      <c r="AT343" s="223" t="s">
        <v>148</v>
      </c>
      <c r="AU343" s="223" t="s">
        <v>78</v>
      </c>
      <c r="AV343" s="11" t="s">
        <v>78</v>
      </c>
      <c r="AW343" s="11" t="s">
        <v>30</v>
      </c>
      <c r="AX343" s="11" t="s">
        <v>68</v>
      </c>
      <c r="AY343" s="223" t="s">
        <v>134</v>
      </c>
    </row>
    <row r="344" s="12" customFormat="1">
      <c r="B344" s="224"/>
      <c r="C344" s="225"/>
      <c r="D344" s="214" t="s">
        <v>148</v>
      </c>
      <c r="E344" s="226" t="s">
        <v>1</v>
      </c>
      <c r="F344" s="227" t="s">
        <v>150</v>
      </c>
      <c r="G344" s="225"/>
      <c r="H344" s="228">
        <v>3.52</v>
      </c>
      <c r="I344" s="229"/>
      <c r="J344" s="225"/>
      <c r="K344" s="225"/>
      <c r="L344" s="230"/>
      <c r="M344" s="231"/>
      <c r="N344" s="232"/>
      <c r="O344" s="232"/>
      <c r="P344" s="232"/>
      <c r="Q344" s="232"/>
      <c r="R344" s="232"/>
      <c r="S344" s="232"/>
      <c r="T344" s="233"/>
      <c r="AT344" s="234" t="s">
        <v>148</v>
      </c>
      <c r="AU344" s="234" t="s">
        <v>78</v>
      </c>
      <c r="AV344" s="12" t="s">
        <v>142</v>
      </c>
      <c r="AW344" s="12" t="s">
        <v>4</v>
      </c>
      <c r="AX344" s="12" t="s">
        <v>76</v>
      </c>
      <c r="AY344" s="234" t="s">
        <v>134</v>
      </c>
    </row>
    <row r="345" s="1" customFormat="1" ht="16.5" customHeight="1">
      <c r="B345" s="36"/>
      <c r="C345" s="245" t="s">
        <v>679</v>
      </c>
      <c r="D345" s="245" t="s">
        <v>231</v>
      </c>
      <c r="E345" s="246" t="s">
        <v>680</v>
      </c>
      <c r="F345" s="247" t="s">
        <v>681</v>
      </c>
      <c r="G345" s="248" t="s">
        <v>157</v>
      </c>
      <c r="H345" s="249">
        <v>1.76</v>
      </c>
      <c r="I345" s="250"/>
      <c r="J345" s="251">
        <f>ROUND(I345*H345,2)</f>
        <v>0</v>
      </c>
      <c r="K345" s="247" t="s">
        <v>1</v>
      </c>
      <c r="L345" s="252"/>
      <c r="M345" s="253" t="s">
        <v>1</v>
      </c>
      <c r="N345" s="254" t="s">
        <v>39</v>
      </c>
      <c r="O345" s="77"/>
      <c r="P345" s="209">
        <f>O345*H345</f>
        <v>0</v>
      </c>
      <c r="Q345" s="209">
        <v>0.00016000000000000001</v>
      </c>
      <c r="R345" s="209">
        <f>Q345*H345</f>
        <v>0.00028160000000000001</v>
      </c>
      <c r="S345" s="209">
        <v>0</v>
      </c>
      <c r="T345" s="210">
        <f>S345*H345</f>
        <v>0</v>
      </c>
      <c r="AR345" s="15" t="s">
        <v>309</v>
      </c>
      <c r="AT345" s="15" t="s">
        <v>231</v>
      </c>
      <c r="AU345" s="15" t="s">
        <v>78</v>
      </c>
      <c r="AY345" s="15" t="s">
        <v>134</v>
      </c>
      <c r="BE345" s="211">
        <f>IF(N345="základní",J345,0)</f>
        <v>0</v>
      </c>
      <c r="BF345" s="211">
        <f>IF(N345="snížená",J345,0)</f>
        <v>0</v>
      </c>
      <c r="BG345" s="211">
        <f>IF(N345="zákl. přenesená",J345,0)</f>
        <v>0</v>
      </c>
      <c r="BH345" s="211">
        <f>IF(N345="sníž. přenesená",J345,0)</f>
        <v>0</v>
      </c>
      <c r="BI345" s="211">
        <f>IF(N345="nulová",J345,0)</f>
        <v>0</v>
      </c>
      <c r="BJ345" s="15" t="s">
        <v>76</v>
      </c>
      <c r="BK345" s="211">
        <f>ROUND(I345*H345,2)</f>
        <v>0</v>
      </c>
      <c r="BL345" s="15" t="s">
        <v>230</v>
      </c>
      <c r="BM345" s="15" t="s">
        <v>682</v>
      </c>
    </row>
    <row r="346" s="1" customFormat="1" ht="16.5" customHeight="1">
      <c r="B346" s="36"/>
      <c r="C346" s="245" t="s">
        <v>683</v>
      </c>
      <c r="D346" s="245" t="s">
        <v>231</v>
      </c>
      <c r="E346" s="246" t="s">
        <v>684</v>
      </c>
      <c r="F346" s="247" t="s">
        <v>685</v>
      </c>
      <c r="G346" s="248" t="s">
        <v>146</v>
      </c>
      <c r="H346" s="249">
        <v>3.8719999999999999</v>
      </c>
      <c r="I346" s="250"/>
      <c r="J346" s="251">
        <f>ROUND(I346*H346,2)</f>
        <v>0</v>
      </c>
      <c r="K346" s="247" t="s">
        <v>1</v>
      </c>
      <c r="L346" s="252"/>
      <c r="M346" s="253" t="s">
        <v>1</v>
      </c>
      <c r="N346" s="254" t="s">
        <v>39</v>
      </c>
      <c r="O346" s="77"/>
      <c r="P346" s="209">
        <f>O346*H346</f>
        <v>0</v>
      </c>
      <c r="Q346" s="209">
        <v>0.019199999999999998</v>
      </c>
      <c r="R346" s="209">
        <f>Q346*H346</f>
        <v>0.074342399999999989</v>
      </c>
      <c r="S346" s="209">
        <v>0</v>
      </c>
      <c r="T346" s="210">
        <f>S346*H346</f>
        <v>0</v>
      </c>
      <c r="AR346" s="15" t="s">
        <v>309</v>
      </c>
      <c r="AT346" s="15" t="s">
        <v>231</v>
      </c>
      <c r="AU346" s="15" t="s">
        <v>78</v>
      </c>
      <c r="AY346" s="15" t="s">
        <v>134</v>
      </c>
      <c r="BE346" s="211">
        <f>IF(N346="základní",J346,0)</f>
        <v>0</v>
      </c>
      <c r="BF346" s="211">
        <f>IF(N346="snížená",J346,0)</f>
        <v>0</v>
      </c>
      <c r="BG346" s="211">
        <f>IF(N346="zákl. přenesená",J346,0)</f>
        <v>0</v>
      </c>
      <c r="BH346" s="211">
        <f>IF(N346="sníž. přenesená",J346,0)</f>
        <v>0</v>
      </c>
      <c r="BI346" s="211">
        <f>IF(N346="nulová",J346,0)</f>
        <v>0</v>
      </c>
      <c r="BJ346" s="15" t="s">
        <v>76</v>
      </c>
      <c r="BK346" s="211">
        <f>ROUND(I346*H346,2)</f>
        <v>0</v>
      </c>
      <c r="BL346" s="15" t="s">
        <v>230</v>
      </c>
      <c r="BM346" s="15" t="s">
        <v>686</v>
      </c>
    </row>
    <row r="347" s="11" customFormat="1">
      <c r="B347" s="212"/>
      <c r="C347" s="213"/>
      <c r="D347" s="214" t="s">
        <v>148</v>
      </c>
      <c r="E347" s="215" t="s">
        <v>1</v>
      </c>
      <c r="F347" s="216" t="s">
        <v>687</v>
      </c>
      <c r="G347" s="213"/>
      <c r="H347" s="217">
        <v>3.8719999999999999</v>
      </c>
      <c r="I347" s="218"/>
      <c r="J347" s="213"/>
      <c r="K347" s="213"/>
      <c r="L347" s="219"/>
      <c r="M347" s="220"/>
      <c r="N347" s="221"/>
      <c r="O347" s="221"/>
      <c r="P347" s="221"/>
      <c r="Q347" s="221"/>
      <c r="R347" s="221"/>
      <c r="S347" s="221"/>
      <c r="T347" s="222"/>
      <c r="AT347" s="223" t="s">
        <v>148</v>
      </c>
      <c r="AU347" s="223" t="s">
        <v>78</v>
      </c>
      <c r="AV347" s="11" t="s">
        <v>78</v>
      </c>
      <c r="AW347" s="11" t="s">
        <v>30</v>
      </c>
      <c r="AX347" s="11" t="s">
        <v>76</v>
      </c>
      <c r="AY347" s="223" t="s">
        <v>134</v>
      </c>
    </row>
    <row r="348" s="1" customFormat="1" ht="16.5" customHeight="1">
      <c r="B348" s="36"/>
      <c r="C348" s="200" t="s">
        <v>688</v>
      </c>
      <c r="D348" s="200" t="s">
        <v>137</v>
      </c>
      <c r="E348" s="201" t="s">
        <v>689</v>
      </c>
      <c r="F348" s="202" t="s">
        <v>690</v>
      </c>
      <c r="G348" s="203" t="s">
        <v>146</v>
      </c>
      <c r="H348" s="204">
        <v>3.52</v>
      </c>
      <c r="I348" s="205"/>
      <c r="J348" s="206">
        <f>ROUND(I348*H348,2)</f>
        <v>0</v>
      </c>
      <c r="K348" s="202" t="s">
        <v>1</v>
      </c>
      <c r="L348" s="41"/>
      <c r="M348" s="207" t="s">
        <v>1</v>
      </c>
      <c r="N348" s="208" t="s">
        <v>39</v>
      </c>
      <c r="O348" s="77"/>
      <c r="P348" s="209">
        <f>O348*H348</f>
        <v>0</v>
      </c>
      <c r="Q348" s="209">
        <v>0</v>
      </c>
      <c r="R348" s="209">
        <f>Q348*H348</f>
        <v>0</v>
      </c>
      <c r="S348" s="209">
        <v>0</v>
      </c>
      <c r="T348" s="210">
        <f>S348*H348</f>
        <v>0</v>
      </c>
      <c r="AR348" s="15" t="s">
        <v>230</v>
      </c>
      <c r="AT348" s="15" t="s">
        <v>137</v>
      </c>
      <c r="AU348" s="15" t="s">
        <v>78</v>
      </c>
      <c r="AY348" s="15" t="s">
        <v>134</v>
      </c>
      <c r="BE348" s="211">
        <f>IF(N348="základní",J348,0)</f>
        <v>0</v>
      </c>
      <c r="BF348" s="211">
        <f>IF(N348="snížená",J348,0)</f>
        <v>0</v>
      </c>
      <c r="BG348" s="211">
        <f>IF(N348="zákl. přenesená",J348,0)</f>
        <v>0</v>
      </c>
      <c r="BH348" s="211">
        <f>IF(N348="sníž. přenesená",J348,0)</f>
        <v>0</v>
      </c>
      <c r="BI348" s="211">
        <f>IF(N348="nulová",J348,0)</f>
        <v>0</v>
      </c>
      <c r="BJ348" s="15" t="s">
        <v>76</v>
      </c>
      <c r="BK348" s="211">
        <f>ROUND(I348*H348,2)</f>
        <v>0</v>
      </c>
      <c r="BL348" s="15" t="s">
        <v>230</v>
      </c>
      <c r="BM348" s="15" t="s">
        <v>691</v>
      </c>
    </row>
    <row r="349" s="1" customFormat="1" ht="16.5" customHeight="1">
      <c r="B349" s="36"/>
      <c r="C349" s="200" t="s">
        <v>692</v>
      </c>
      <c r="D349" s="200" t="s">
        <v>137</v>
      </c>
      <c r="E349" s="201" t="s">
        <v>693</v>
      </c>
      <c r="F349" s="202" t="s">
        <v>694</v>
      </c>
      <c r="G349" s="203" t="s">
        <v>146</v>
      </c>
      <c r="H349" s="204">
        <v>3.52</v>
      </c>
      <c r="I349" s="205"/>
      <c r="J349" s="206">
        <f>ROUND(I349*H349,2)</f>
        <v>0</v>
      </c>
      <c r="K349" s="202" t="s">
        <v>1</v>
      </c>
      <c r="L349" s="41"/>
      <c r="M349" s="207" t="s">
        <v>1</v>
      </c>
      <c r="N349" s="208" t="s">
        <v>39</v>
      </c>
      <c r="O349" s="77"/>
      <c r="P349" s="209">
        <f>O349*H349</f>
        <v>0</v>
      </c>
      <c r="Q349" s="209">
        <v>0.00029999999999999997</v>
      </c>
      <c r="R349" s="209">
        <f>Q349*H349</f>
        <v>0.0010559999999999999</v>
      </c>
      <c r="S349" s="209">
        <v>0</v>
      </c>
      <c r="T349" s="210">
        <f>S349*H349</f>
        <v>0</v>
      </c>
      <c r="AR349" s="15" t="s">
        <v>230</v>
      </c>
      <c r="AT349" s="15" t="s">
        <v>137</v>
      </c>
      <c r="AU349" s="15" t="s">
        <v>78</v>
      </c>
      <c r="AY349" s="15" t="s">
        <v>134</v>
      </c>
      <c r="BE349" s="211">
        <f>IF(N349="základní",J349,0)</f>
        <v>0</v>
      </c>
      <c r="BF349" s="211">
        <f>IF(N349="snížená",J349,0)</f>
        <v>0</v>
      </c>
      <c r="BG349" s="211">
        <f>IF(N349="zákl. přenesená",J349,0)</f>
        <v>0</v>
      </c>
      <c r="BH349" s="211">
        <f>IF(N349="sníž. přenesená",J349,0)</f>
        <v>0</v>
      </c>
      <c r="BI349" s="211">
        <f>IF(N349="nulová",J349,0)</f>
        <v>0</v>
      </c>
      <c r="BJ349" s="15" t="s">
        <v>76</v>
      </c>
      <c r="BK349" s="211">
        <f>ROUND(I349*H349,2)</f>
        <v>0</v>
      </c>
      <c r="BL349" s="15" t="s">
        <v>230</v>
      </c>
      <c r="BM349" s="15" t="s">
        <v>695</v>
      </c>
    </row>
    <row r="350" s="1" customFormat="1" ht="16.5" customHeight="1">
      <c r="B350" s="36"/>
      <c r="C350" s="200" t="s">
        <v>696</v>
      </c>
      <c r="D350" s="200" t="s">
        <v>137</v>
      </c>
      <c r="E350" s="201" t="s">
        <v>697</v>
      </c>
      <c r="F350" s="202" t="s">
        <v>698</v>
      </c>
      <c r="G350" s="203" t="s">
        <v>140</v>
      </c>
      <c r="H350" s="204">
        <v>10</v>
      </c>
      <c r="I350" s="205"/>
      <c r="J350" s="206">
        <f>ROUND(I350*H350,2)</f>
        <v>0</v>
      </c>
      <c r="K350" s="202" t="s">
        <v>1</v>
      </c>
      <c r="L350" s="41"/>
      <c r="M350" s="207" t="s">
        <v>1</v>
      </c>
      <c r="N350" s="208" t="s">
        <v>39</v>
      </c>
      <c r="O350" s="77"/>
      <c r="P350" s="209">
        <f>O350*H350</f>
        <v>0</v>
      </c>
      <c r="Q350" s="209">
        <v>0</v>
      </c>
      <c r="R350" s="209">
        <f>Q350*H350</f>
        <v>0</v>
      </c>
      <c r="S350" s="209">
        <v>0</v>
      </c>
      <c r="T350" s="210">
        <f>S350*H350</f>
        <v>0</v>
      </c>
      <c r="AR350" s="15" t="s">
        <v>230</v>
      </c>
      <c r="AT350" s="15" t="s">
        <v>137</v>
      </c>
      <c r="AU350" s="15" t="s">
        <v>78</v>
      </c>
      <c r="AY350" s="15" t="s">
        <v>134</v>
      </c>
      <c r="BE350" s="211">
        <f>IF(N350="základní",J350,0)</f>
        <v>0</v>
      </c>
      <c r="BF350" s="211">
        <f>IF(N350="snížená",J350,0)</f>
        <v>0</v>
      </c>
      <c r="BG350" s="211">
        <f>IF(N350="zákl. přenesená",J350,0)</f>
        <v>0</v>
      </c>
      <c r="BH350" s="211">
        <f>IF(N350="sníž. přenesená",J350,0)</f>
        <v>0</v>
      </c>
      <c r="BI350" s="211">
        <f>IF(N350="nulová",J350,0)</f>
        <v>0</v>
      </c>
      <c r="BJ350" s="15" t="s">
        <v>76</v>
      </c>
      <c r="BK350" s="211">
        <f>ROUND(I350*H350,2)</f>
        <v>0</v>
      </c>
      <c r="BL350" s="15" t="s">
        <v>230</v>
      </c>
      <c r="BM350" s="15" t="s">
        <v>699</v>
      </c>
    </row>
    <row r="351" s="1" customFormat="1" ht="16.5" customHeight="1">
      <c r="B351" s="36"/>
      <c r="C351" s="200" t="s">
        <v>700</v>
      </c>
      <c r="D351" s="200" t="s">
        <v>137</v>
      </c>
      <c r="E351" s="201" t="s">
        <v>701</v>
      </c>
      <c r="F351" s="202" t="s">
        <v>702</v>
      </c>
      <c r="G351" s="203" t="s">
        <v>140</v>
      </c>
      <c r="H351" s="204">
        <v>2</v>
      </c>
      <c r="I351" s="205"/>
      <c r="J351" s="206">
        <f>ROUND(I351*H351,2)</f>
        <v>0</v>
      </c>
      <c r="K351" s="202" t="s">
        <v>141</v>
      </c>
      <c r="L351" s="41"/>
      <c r="M351" s="207" t="s">
        <v>1</v>
      </c>
      <c r="N351" s="208" t="s">
        <v>39</v>
      </c>
      <c r="O351" s="77"/>
      <c r="P351" s="209">
        <f>O351*H351</f>
        <v>0</v>
      </c>
      <c r="Q351" s="209">
        <v>0</v>
      </c>
      <c r="R351" s="209">
        <f>Q351*H351</f>
        <v>0</v>
      </c>
      <c r="S351" s="209">
        <v>0</v>
      </c>
      <c r="T351" s="210">
        <f>S351*H351</f>
        <v>0</v>
      </c>
      <c r="AR351" s="15" t="s">
        <v>230</v>
      </c>
      <c r="AT351" s="15" t="s">
        <v>137</v>
      </c>
      <c r="AU351" s="15" t="s">
        <v>78</v>
      </c>
      <c r="AY351" s="15" t="s">
        <v>134</v>
      </c>
      <c r="BE351" s="211">
        <f>IF(N351="základní",J351,0)</f>
        <v>0</v>
      </c>
      <c r="BF351" s="211">
        <f>IF(N351="snížená",J351,0)</f>
        <v>0</v>
      </c>
      <c r="BG351" s="211">
        <f>IF(N351="zákl. přenesená",J351,0)</f>
        <v>0</v>
      </c>
      <c r="BH351" s="211">
        <f>IF(N351="sníž. přenesená",J351,0)</f>
        <v>0</v>
      </c>
      <c r="BI351" s="211">
        <f>IF(N351="nulová",J351,0)</f>
        <v>0</v>
      </c>
      <c r="BJ351" s="15" t="s">
        <v>76</v>
      </c>
      <c r="BK351" s="211">
        <f>ROUND(I351*H351,2)</f>
        <v>0</v>
      </c>
      <c r="BL351" s="15" t="s">
        <v>230</v>
      </c>
      <c r="BM351" s="15" t="s">
        <v>703</v>
      </c>
    </row>
    <row r="352" s="1" customFormat="1" ht="16.5" customHeight="1">
      <c r="B352" s="36"/>
      <c r="C352" s="245" t="s">
        <v>704</v>
      </c>
      <c r="D352" s="245" t="s">
        <v>231</v>
      </c>
      <c r="E352" s="246" t="s">
        <v>705</v>
      </c>
      <c r="F352" s="247" t="s">
        <v>706</v>
      </c>
      <c r="G352" s="248" t="s">
        <v>157</v>
      </c>
      <c r="H352" s="249">
        <v>2</v>
      </c>
      <c r="I352" s="250"/>
      <c r="J352" s="251">
        <f>ROUND(I352*H352,2)</f>
        <v>0</v>
      </c>
      <c r="K352" s="247" t="s">
        <v>141</v>
      </c>
      <c r="L352" s="252"/>
      <c r="M352" s="253" t="s">
        <v>1</v>
      </c>
      <c r="N352" s="254" t="s">
        <v>39</v>
      </c>
      <c r="O352" s="77"/>
      <c r="P352" s="209">
        <f>O352*H352</f>
        <v>0</v>
      </c>
      <c r="Q352" s="209">
        <v>2.0000000000000002E-05</v>
      </c>
      <c r="R352" s="209">
        <f>Q352*H352</f>
        <v>4.0000000000000003E-05</v>
      </c>
      <c r="S352" s="209">
        <v>0</v>
      </c>
      <c r="T352" s="210">
        <f>S352*H352</f>
        <v>0</v>
      </c>
      <c r="AR352" s="15" t="s">
        <v>309</v>
      </c>
      <c r="AT352" s="15" t="s">
        <v>231</v>
      </c>
      <c r="AU352" s="15" t="s">
        <v>78</v>
      </c>
      <c r="AY352" s="15" t="s">
        <v>134</v>
      </c>
      <c r="BE352" s="211">
        <f>IF(N352="základní",J352,0)</f>
        <v>0</v>
      </c>
      <c r="BF352" s="211">
        <f>IF(N352="snížená",J352,0)</f>
        <v>0</v>
      </c>
      <c r="BG352" s="211">
        <f>IF(N352="zákl. přenesená",J352,0)</f>
        <v>0</v>
      </c>
      <c r="BH352" s="211">
        <f>IF(N352="sníž. přenesená",J352,0)</f>
        <v>0</v>
      </c>
      <c r="BI352" s="211">
        <f>IF(N352="nulová",J352,0)</f>
        <v>0</v>
      </c>
      <c r="BJ352" s="15" t="s">
        <v>76</v>
      </c>
      <c r="BK352" s="211">
        <f>ROUND(I352*H352,2)</f>
        <v>0</v>
      </c>
      <c r="BL352" s="15" t="s">
        <v>230</v>
      </c>
      <c r="BM352" s="15" t="s">
        <v>707</v>
      </c>
    </row>
    <row r="353" s="1" customFormat="1" ht="22.5" customHeight="1">
      <c r="B353" s="36"/>
      <c r="C353" s="200" t="s">
        <v>708</v>
      </c>
      <c r="D353" s="200" t="s">
        <v>137</v>
      </c>
      <c r="E353" s="201" t="s">
        <v>709</v>
      </c>
      <c r="F353" s="202" t="s">
        <v>710</v>
      </c>
      <c r="G353" s="203" t="s">
        <v>303</v>
      </c>
      <c r="H353" s="204">
        <v>0.127</v>
      </c>
      <c r="I353" s="205"/>
      <c r="J353" s="206">
        <f>ROUND(I353*H353,2)</f>
        <v>0</v>
      </c>
      <c r="K353" s="202" t="s">
        <v>141</v>
      </c>
      <c r="L353" s="41"/>
      <c r="M353" s="207" t="s">
        <v>1</v>
      </c>
      <c r="N353" s="208" t="s">
        <v>39</v>
      </c>
      <c r="O353" s="77"/>
      <c r="P353" s="209">
        <f>O353*H353</f>
        <v>0</v>
      </c>
      <c r="Q353" s="209">
        <v>0</v>
      </c>
      <c r="R353" s="209">
        <f>Q353*H353</f>
        <v>0</v>
      </c>
      <c r="S353" s="209">
        <v>0</v>
      </c>
      <c r="T353" s="210">
        <f>S353*H353</f>
        <v>0</v>
      </c>
      <c r="AR353" s="15" t="s">
        <v>230</v>
      </c>
      <c r="AT353" s="15" t="s">
        <v>137</v>
      </c>
      <c r="AU353" s="15" t="s">
        <v>78</v>
      </c>
      <c r="AY353" s="15" t="s">
        <v>134</v>
      </c>
      <c r="BE353" s="211">
        <f>IF(N353="základní",J353,0)</f>
        <v>0</v>
      </c>
      <c r="BF353" s="211">
        <f>IF(N353="snížená",J353,0)</f>
        <v>0</v>
      </c>
      <c r="BG353" s="211">
        <f>IF(N353="zákl. přenesená",J353,0)</f>
        <v>0</v>
      </c>
      <c r="BH353" s="211">
        <f>IF(N353="sníž. přenesená",J353,0)</f>
        <v>0</v>
      </c>
      <c r="BI353" s="211">
        <f>IF(N353="nulová",J353,0)</f>
        <v>0</v>
      </c>
      <c r="BJ353" s="15" t="s">
        <v>76</v>
      </c>
      <c r="BK353" s="211">
        <f>ROUND(I353*H353,2)</f>
        <v>0</v>
      </c>
      <c r="BL353" s="15" t="s">
        <v>230</v>
      </c>
      <c r="BM353" s="15" t="s">
        <v>711</v>
      </c>
    </row>
    <row r="354" s="10" customFormat="1" ht="22.8" customHeight="1">
      <c r="B354" s="184"/>
      <c r="C354" s="185"/>
      <c r="D354" s="186" t="s">
        <v>67</v>
      </c>
      <c r="E354" s="198" t="s">
        <v>712</v>
      </c>
      <c r="F354" s="198" t="s">
        <v>713</v>
      </c>
      <c r="G354" s="185"/>
      <c r="H354" s="185"/>
      <c r="I354" s="188"/>
      <c r="J354" s="199">
        <f>BK354</f>
        <v>0</v>
      </c>
      <c r="K354" s="185"/>
      <c r="L354" s="190"/>
      <c r="M354" s="191"/>
      <c r="N354" s="192"/>
      <c r="O354" s="192"/>
      <c r="P354" s="193">
        <f>SUM(P355:P392)</f>
        <v>0</v>
      </c>
      <c r="Q354" s="192"/>
      <c r="R354" s="193">
        <f>SUM(R355:R392)</f>
        <v>0.095104259999999982</v>
      </c>
      <c r="S354" s="192"/>
      <c r="T354" s="194">
        <f>SUM(T355:T392)</f>
        <v>0</v>
      </c>
      <c r="AR354" s="195" t="s">
        <v>78</v>
      </c>
      <c r="AT354" s="196" t="s">
        <v>67</v>
      </c>
      <c r="AU354" s="196" t="s">
        <v>76</v>
      </c>
      <c r="AY354" s="195" t="s">
        <v>134</v>
      </c>
      <c r="BK354" s="197">
        <f>SUM(BK355:BK392)</f>
        <v>0</v>
      </c>
    </row>
    <row r="355" s="1" customFormat="1" ht="16.5" customHeight="1">
      <c r="B355" s="36"/>
      <c r="C355" s="200" t="s">
        <v>714</v>
      </c>
      <c r="D355" s="200" t="s">
        <v>137</v>
      </c>
      <c r="E355" s="201" t="s">
        <v>715</v>
      </c>
      <c r="F355" s="202" t="s">
        <v>716</v>
      </c>
      <c r="G355" s="203" t="s">
        <v>146</v>
      </c>
      <c r="H355" s="204">
        <v>11.539999999999999</v>
      </c>
      <c r="I355" s="205"/>
      <c r="J355" s="206">
        <f>ROUND(I355*H355,2)</f>
        <v>0</v>
      </c>
      <c r="K355" s="202" t="s">
        <v>1</v>
      </c>
      <c r="L355" s="41"/>
      <c r="M355" s="207" t="s">
        <v>1</v>
      </c>
      <c r="N355" s="208" t="s">
        <v>39</v>
      </c>
      <c r="O355" s="77"/>
      <c r="P355" s="209">
        <f>O355*H355</f>
        <v>0</v>
      </c>
      <c r="Q355" s="209">
        <v>0</v>
      </c>
      <c r="R355" s="209">
        <f>Q355*H355</f>
        <v>0</v>
      </c>
      <c r="S355" s="209">
        <v>0</v>
      </c>
      <c r="T355" s="210">
        <f>S355*H355</f>
        <v>0</v>
      </c>
      <c r="AR355" s="15" t="s">
        <v>230</v>
      </c>
      <c r="AT355" s="15" t="s">
        <v>137</v>
      </c>
      <c r="AU355" s="15" t="s">
        <v>78</v>
      </c>
      <c r="AY355" s="15" t="s">
        <v>134</v>
      </c>
      <c r="BE355" s="211">
        <f>IF(N355="základní",J355,0)</f>
        <v>0</v>
      </c>
      <c r="BF355" s="211">
        <f>IF(N355="snížená",J355,0)</f>
        <v>0</v>
      </c>
      <c r="BG355" s="211">
        <f>IF(N355="zákl. přenesená",J355,0)</f>
        <v>0</v>
      </c>
      <c r="BH355" s="211">
        <f>IF(N355="sníž. přenesená",J355,0)</f>
        <v>0</v>
      </c>
      <c r="BI355" s="211">
        <f>IF(N355="nulová",J355,0)</f>
        <v>0</v>
      </c>
      <c r="BJ355" s="15" t="s">
        <v>76</v>
      </c>
      <c r="BK355" s="211">
        <f>ROUND(I355*H355,2)</f>
        <v>0</v>
      </c>
      <c r="BL355" s="15" t="s">
        <v>230</v>
      </c>
      <c r="BM355" s="15" t="s">
        <v>717</v>
      </c>
    </row>
    <row r="356" s="13" customFormat="1">
      <c r="B356" s="235"/>
      <c r="C356" s="236"/>
      <c r="D356" s="214" t="s">
        <v>148</v>
      </c>
      <c r="E356" s="237" t="s">
        <v>1</v>
      </c>
      <c r="F356" s="238" t="s">
        <v>718</v>
      </c>
      <c r="G356" s="236"/>
      <c r="H356" s="237" t="s">
        <v>1</v>
      </c>
      <c r="I356" s="239"/>
      <c r="J356" s="236"/>
      <c r="K356" s="236"/>
      <c r="L356" s="240"/>
      <c r="M356" s="241"/>
      <c r="N356" s="242"/>
      <c r="O356" s="242"/>
      <c r="P356" s="242"/>
      <c r="Q356" s="242"/>
      <c r="R356" s="242"/>
      <c r="S356" s="242"/>
      <c r="T356" s="243"/>
      <c r="AT356" s="244" t="s">
        <v>148</v>
      </c>
      <c r="AU356" s="244" t="s">
        <v>78</v>
      </c>
      <c r="AV356" s="13" t="s">
        <v>76</v>
      </c>
      <c r="AW356" s="13" t="s">
        <v>30</v>
      </c>
      <c r="AX356" s="13" t="s">
        <v>68</v>
      </c>
      <c r="AY356" s="244" t="s">
        <v>134</v>
      </c>
    </row>
    <row r="357" s="11" customFormat="1">
      <c r="B357" s="212"/>
      <c r="C357" s="213"/>
      <c r="D357" s="214" t="s">
        <v>148</v>
      </c>
      <c r="E357" s="215" t="s">
        <v>1</v>
      </c>
      <c r="F357" s="216" t="s">
        <v>289</v>
      </c>
      <c r="G357" s="213"/>
      <c r="H357" s="217">
        <v>11.539999999999999</v>
      </c>
      <c r="I357" s="218"/>
      <c r="J357" s="213"/>
      <c r="K357" s="213"/>
      <c r="L357" s="219"/>
      <c r="M357" s="220"/>
      <c r="N357" s="221"/>
      <c r="O357" s="221"/>
      <c r="P357" s="221"/>
      <c r="Q357" s="221"/>
      <c r="R357" s="221"/>
      <c r="S357" s="221"/>
      <c r="T357" s="222"/>
      <c r="AT357" s="223" t="s">
        <v>148</v>
      </c>
      <c r="AU357" s="223" t="s">
        <v>78</v>
      </c>
      <c r="AV357" s="11" t="s">
        <v>78</v>
      </c>
      <c r="AW357" s="11" t="s">
        <v>30</v>
      </c>
      <c r="AX357" s="11" t="s">
        <v>68</v>
      </c>
      <c r="AY357" s="223" t="s">
        <v>134</v>
      </c>
    </row>
    <row r="358" s="12" customFormat="1">
      <c r="B358" s="224"/>
      <c r="C358" s="225"/>
      <c r="D358" s="214" t="s">
        <v>148</v>
      </c>
      <c r="E358" s="226" t="s">
        <v>1</v>
      </c>
      <c r="F358" s="227" t="s">
        <v>150</v>
      </c>
      <c r="G358" s="225"/>
      <c r="H358" s="228">
        <v>11.539999999999999</v>
      </c>
      <c r="I358" s="229"/>
      <c r="J358" s="225"/>
      <c r="K358" s="225"/>
      <c r="L358" s="230"/>
      <c r="M358" s="231"/>
      <c r="N358" s="232"/>
      <c r="O358" s="232"/>
      <c r="P358" s="232"/>
      <c r="Q358" s="232"/>
      <c r="R358" s="232"/>
      <c r="S358" s="232"/>
      <c r="T358" s="233"/>
      <c r="AT358" s="234" t="s">
        <v>148</v>
      </c>
      <c r="AU358" s="234" t="s">
        <v>78</v>
      </c>
      <c r="AV358" s="12" t="s">
        <v>142</v>
      </c>
      <c r="AW358" s="12" t="s">
        <v>30</v>
      </c>
      <c r="AX358" s="12" t="s">
        <v>76</v>
      </c>
      <c r="AY358" s="234" t="s">
        <v>134</v>
      </c>
    </row>
    <row r="359" s="1" customFormat="1" ht="16.5" customHeight="1">
      <c r="B359" s="36"/>
      <c r="C359" s="200" t="s">
        <v>719</v>
      </c>
      <c r="D359" s="200" t="s">
        <v>137</v>
      </c>
      <c r="E359" s="201" t="s">
        <v>720</v>
      </c>
      <c r="F359" s="202" t="s">
        <v>721</v>
      </c>
      <c r="G359" s="203" t="s">
        <v>146</v>
      </c>
      <c r="H359" s="204">
        <v>11.539999999999999</v>
      </c>
      <c r="I359" s="205"/>
      <c r="J359" s="206">
        <f>ROUND(I359*H359,2)</f>
        <v>0</v>
      </c>
      <c r="K359" s="202" t="s">
        <v>1</v>
      </c>
      <c r="L359" s="41"/>
      <c r="M359" s="207" t="s">
        <v>1</v>
      </c>
      <c r="N359" s="208" t="s">
        <v>39</v>
      </c>
      <c r="O359" s="77"/>
      <c r="P359" s="209">
        <f>O359*H359</f>
        <v>0</v>
      </c>
      <c r="Q359" s="209">
        <v>0</v>
      </c>
      <c r="R359" s="209">
        <f>Q359*H359</f>
        <v>0</v>
      </c>
      <c r="S359" s="209">
        <v>0</v>
      </c>
      <c r="T359" s="210">
        <f>S359*H359</f>
        <v>0</v>
      </c>
      <c r="AR359" s="15" t="s">
        <v>230</v>
      </c>
      <c r="AT359" s="15" t="s">
        <v>137</v>
      </c>
      <c r="AU359" s="15" t="s">
        <v>78</v>
      </c>
      <c r="AY359" s="15" t="s">
        <v>134</v>
      </c>
      <c r="BE359" s="211">
        <f>IF(N359="základní",J359,0)</f>
        <v>0</v>
      </c>
      <c r="BF359" s="211">
        <f>IF(N359="snížená",J359,0)</f>
        <v>0</v>
      </c>
      <c r="BG359" s="211">
        <f>IF(N359="zákl. přenesená",J359,0)</f>
        <v>0</v>
      </c>
      <c r="BH359" s="211">
        <f>IF(N359="sníž. přenesená",J359,0)</f>
        <v>0</v>
      </c>
      <c r="BI359" s="211">
        <f>IF(N359="nulová",J359,0)</f>
        <v>0</v>
      </c>
      <c r="BJ359" s="15" t="s">
        <v>76</v>
      </c>
      <c r="BK359" s="211">
        <f>ROUND(I359*H359,2)</f>
        <v>0</v>
      </c>
      <c r="BL359" s="15" t="s">
        <v>230</v>
      </c>
      <c r="BM359" s="15" t="s">
        <v>722</v>
      </c>
    </row>
    <row r="360" s="13" customFormat="1">
      <c r="B360" s="235"/>
      <c r="C360" s="236"/>
      <c r="D360" s="214" t="s">
        <v>148</v>
      </c>
      <c r="E360" s="237" t="s">
        <v>1</v>
      </c>
      <c r="F360" s="238" t="s">
        <v>718</v>
      </c>
      <c r="G360" s="236"/>
      <c r="H360" s="237" t="s">
        <v>1</v>
      </c>
      <c r="I360" s="239"/>
      <c r="J360" s="236"/>
      <c r="K360" s="236"/>
      <c r="L360" s="240"/>
      <c r="M360" s="241"/>
      <c r="N360" s="242"/>
      <c r="O360" s="242"/>
      <c r="P360" s="242"/>
      <c r="Q360" s="242"/>
      <c r="R360" s="242"/>
      <c r="S360" s="242"/>
      <c r="T360" s="243"/>
      <c r="AT360" s="244" t="s">
        <v>148</v>
      </c>
      <c r="AU360" s="244" t="s">
        <v>78</v>
      </c>
      <c r="AV360" s="13" t="s">
        <v>76</v>
      </c>
      <c r="AW360" s="13" t="s">
        <v>30</v>
      </c>
      <c r="AX360" s="13" t="s">
        <v>68</v>
      </c>
      <c r="AY360" s="244" t="s">
        <v>134</v>
      </c>
    </row>
    <row r="361" s="11" customFormat="1">
      <c r="B361" s="212"/>
      <c r="C361" s="213"/>
      <c r="D361" s="214" t="s">
        <v>148</v>
      </c>
      <c r="E361" s="215" t="s">
        <v>1</v>
      </c>
      <c r="F361" s="216" t="s">
        <v>289</v>
      </c>
      <c r="G361" s="213"/>
      <c r="H361" s="217">
        <v>11.539999999999999</v>
      </c>
      <c r="I361" s="218"/>
      <c r="J361" s="213"/>
      <c r="K361" s="213"/>
      <c r="L361" s="219"/>
      <c r="M361" s="220"/>
      <c r="N361" s="221"/>
      <c r="O361" s="221"/>
      <c r="P361" s="221"/>
      <c r="Q361" s="221"/>
      <c r="R361" s="221"/>
      <c r="S361" s="221"/>
      <c r="T361" s="222"/>
      <c r="AT361" s="223" t="s">
        <v>148</v>
      </c>
      <c r="AU361" s="223" t="s">
        <v>78</v>
      </c>
      <c r="AV361" s="11" t="s">
        <v>78</v>
      </c>
      <c r="AW361" s="11" t="s">
        <v>30</v>
      </c>
      <c r="AX361" s="11" t="s">
        <v>68</v>
      </c>
      <c r="AY361" s="223" t="s">
        <v>134</v>
      </c>
    </row>
    <row r="362" s="12" customFormat="1">
      <c r="B362" s="224"/>
      <c r="C362" s="225"/>
      <c r="D362" s="214" t="s">
        <v>148</v>
      </c>
      <c r="E362" s="226" t="s">
        <v>1</v>
      </c>
      <c r="F362" s="227" t="s">
        <v>150</v>
      </c>
      <c r="G362" s="225"/>
      <c r="H362" s="228">
        <v>11.539999999999999</v>
      </c>
      <c r="I362" s="229"/>
      <c r="J362" s="225"/>
      <c r="K362" s="225"/>
      <c r="L362" s="230"/>
      <c r="M362" s="231"/>
      <c r="N362" s="232"/>
      <c r="O362" s="232"/>
      <c r="P362" s="232"/>
      <c r="Q362" s="232"/>
      <c r="R362" s="232"/>
      <c r="S362" s="232"/>
      <c r="T362" s="233"/>
      <c r="AT362" s="234" t="s">
        <v>148</v>
      </c>
      <c r="AU362" s="234" t="s">
        <v>78</v>
      </c>
      <c r="AV362" s="12" t="s">
        <v>142</v>
      </c>
      <c r="AW362" s="12" t="s">
        <v>30</v>
      </c>
      <c r="AX362" s="12" t="s">
        <v>76</v>
      </c>
      <c r="AY362" s="234" t="s">
        <v>134</v>
      </c>
    </row>
    <row r="363" s="1" customFormat="1" ht="16.5" customHeight="1">
      <c r="B363" s="36"/>
      <c r="C363" s="200" t="s">
        <v>723</v>
      </c>
      <c r="D363" s="200" t="s">
        <v>137</v>
      </c>
      <c r="E363" s="201" t="s">
        <v>724</v>
      </c>
      <c r="F363" s="202" t="s">
        <v>725</v>
      </c>
      <c r="G363" s="203" t="s">
        <v>146</v>
      </c>
      <c r="H363" s="204">
        <v>11.539999999999999</v>
      </c>
      <c r="I363" s="205"/>
      <c r="J363" s="206">
        <f>ROUND(I363*H363,2)</f>
        <v>0</v>
      </c>
      <c r="K363" s="202" t="s">
        <v>141</v>
      </c>
      <c r="L363" s="41"/>
      <c r="M363" s="207" t="s">
        <v>1</v>
      </c>
      <c r="N363" s="208" t="s">
        <v>39</v>
      </c>
      <c r="O363" s="77"/>
      <c r="P363" s="209">
        <f>O363*H363</f>
        <v>0</v>
      </c>
      <c r="Q363" s="209">
        <v>0.0045500000000000002</v>
      </c>
      <c r="R363" s="209">
        <f>Q363*H363</f>
        <v>0.052506999999999998</v>
      </c>
      <c r="S363" s="209">
        <v>0</v>
      </c>
      <c r="T363" s="210">
        <f>S363*H363</f>
        <v>0</v>
      </c>
      <c r="AR363" s="15" t="s">
        <v>230</v>
      </c>
      <c r="AT363" s="15" t="s">
        <v>137</v>
      </c>
      <c r="AU363" s="15" t="s">
        <v>78</v>
      </c>
      <c r="AY363" s="15" t="s">
        <v>134</v>
      </c>
      <c r="BE363" s="211">
        <f>IF(N363="základní",J363,0)</f>
        <v>0</v>
      </c>
      <c r="BF363" s="211">
        <f>IF(N363="snížená",J363,0)</f>
        <v>0</v>
      </c>
      <c r="BG363" s="211">
        <f>IF(N363="zákl. přenesená",J363,0)</f>
        <v>0</v>
      </c>
      <c r="BH363" s="211">
        <f>IF(N363="sníž. přenesená",J363,0)</f>
        <v>0</v>
      </c>
      <c r="BI363" s="211">
        <f>IF(N363="nulová",J363,0)</f>
        <v>0</v>
      </c>
      <c r="BJ363" s="15" t="s">
        <v>76</v>
      </c>
      <c r="BK363" s="211">
        <f>ROUND(I363*H363,2)</f>
        <v>0</v>
      </c>
      <c r="BL363" s="15" t="s">
        <v>230</v>
      </c>
      <c r="BM363" s="15" t="s">
        <v>726</v>
      </c>
    </row>
    <row r="364" s="13" customFormat="1">
      <c r="B364" s="235"/>
      <c r="C364" s="236"/>
      <c r="D364" s="214" t="s">
        <v>148</v>
      </c>
      <c r="E364" s="237" t="s">
        <v>1</v>
      </c>
      <c r="F364" s="238" t="s">
        <v>718</v>
      </c>
      <c r="G364" s="236"/>
      <c r="H364" s="237" t="s">
        <v>1</v>
      </c>
      <c r="I364" s="239"/>
      <c r="J364" s="236"/>
      <c r="K364" s="236"/>
      <c r="L364" s="240"/>
      <c r="M364" s="241"/>
      <c r="N364" s="242"/>
      <c r="O364" s="242"/>
      <c r="P364" s="242"/>
      <c r="Q364" s="242"/>
      <c r="R364" s="242"/>
      <c r="S364" s="242"/>
      <c r="T364" s="243"/>
      <c r="AT364" s="244" t="s">
        <v>148</v>
      </c>
      <c r="AU364" s="244" t="s">
        <v>78</v>
      </c>
      <c r="AV364" s="13" t="s">
        <v>76</v>
      </c>
      <c r="AW364" s="13" t="s">
        <v>30</v>
      </c>
      <c r="AX364" s="13" t="s">
        <v>68</v>
      </c>
      <c r="AY364" s="244" t="s">
        <v>134</v>
      </c>
    </row>
    <row r="365" s="11" customFormat="1">
      <c r="B365" s="212"/>
      <c r="C365" s="213"/>
      <c r="D365" s="214" t="s">
        <v>148</v>
      </c>
      <c r="E365" s="215" t="s">
        <v>1</v>
      </c>
      <c r="F365" s="216" t="s">
        <v>289</v>
      </c>
      <c r="G365" s="213"/>
      <c r="H365" s="217">
        <v>11.539999999999999</v>
      </c>
      <c r="I365" s="218"/>
      <c r="J365" s="213"/>
      <c r="K365" s="213"/>
      <c r="L365" s="219"/>
      <c r="M365" s="220"/>
      <c r="N365" s="221"/>
      <c r="O365" s="221"/>
      <c r="P365" s="221"/>
      <c r="Q365" s="221"/>
      <c r="R365" s="221"/>
      <c r="S365" s="221"/>
      <c r="T365" s="222"/>
      <c r="AT365" s="223" t="s">
        <v>148</v>
      </c>
      <c r="AU365" s="223" t="s">
        <v>78</v>
      </c>
      <c r="AV365" s="11" t="s">
        <v>78</v>
      </c>
      <c r="AW365" s="11" t="s">
        <v>30</v>
      </c>
      <c r="AX365" s="11" t="s">
        <v>68</v>
      </c>
      <c r="AY365" s="223" t="s">
        <v>134</v>
      </c>
    </row>
    <row r="366" s="12" customFormat="1">
      <c r="B366" s="224"/>
      <c r="C366" s="225"/>
      <c r="D366" s="214" t="s">
        <v>148</v>
      </c>
      <c r="E366" s="226" t="s">
        <v>1</v>
      </c>
      <c r="F366" s="227" t="s">
        <v>150</v>
      </c>
      <c r="G366" s="225"/>
      <c r="H366" s="228">
        <v>11.539999999999999</v>
      </c>
      <c r="I366" s="229"/>
      <c r="J366" s="225"/>
      <c r="K366" s="225"/>
      <c r="L366" s="230"/>
      <c r="M366" s="231"/>
      <c r="N366" s="232"/>
      <c r="O366" s="232"/>
      <c r="P366" s="232"/>
      <c r="Q366" s="232"/>
      <c r="R366" s="232"/>
      <c r="S366" s="232"/>
      <c r="T366" s="233"/>
      <c r="AT366" s="234" t="s">
        <v>148</v>
      </c>
      <c r="AU366" s="234" t="s">
        <v>78</v>
      </c>
      <c r="AV366" s="12" t="s">
        <v>142</v>
      </c>
      <c r="AW366" s="12" t="s">
        <v>30</v>
      </c>
      <c r="AX366" s="12" t="s">
        <v>76</v>
      </c>
      <c r="AY366" s="234" t="s">
        <v>134</v>
      </c>
    </row>
    <row r="367" s="1" customFormat="1" ht="16.5" customHeight="1">
      <c r="B367" s="36"/>
      <c r="C367" s="200" t="s">
        <v>727</v>
      </c>
      <c r="D367" s="200" t="s">
        <v>137</v>
      </c>
      <c r="E367" s="201" t="s">
        <v>728</v>
      </c>
      <c r="F367" s="202" t="s">
        <v>729</v>
      </c>
      <c r="G367" s="203" t="s">
        <v>146</v>
      </c>
      <c r="H367" s="204">
        <v>11.539999999999999</v>
      </c>
      <c r="I367" s="205"/>
      <c r="J367" s="206">
        <f>ROUND(I367*H367,2)</f>
        <v>0</v>
      </c>
      <c r="K367" s="202" t="s">
        <v>1</v>
      </c>
      <c r="L367" s="41"/>
      <c r="M367" s="207" t="s">
        <v>1</v>
      </c>
      <c r="N367" s="208" t="s">
        <v>39</v>
      </c>
      <c r="O367" s="77"/>
      <c r="P367" s="209">
        <f>O367*H367</f>
        <v>0</v>
      </c>
      <c r="Q367" s="209">
        <v>0.00029999999999999997</v>
      </c>
      <c r="R367" s="209">
        <f>Q367*H367</f>
        <v>0.0034619999999999994</v>
      </c>
      <c r="S367" s="209">
        <v>0</v>
      </c>
      <c r="T367" s="210">
        <f>S367*H367</f>
        <v>0</v>
      </c>
      <c r="AR367" s="15" t="s">
        <v>230</v>
      </c>
      <c r="AT367" s="15" t="s">
        <v>137</v>
      </c>
      <c r="AU367" s="15" t="s">
        <v>78</v>
      </c>
      <c r="AY367" s="15" t="s">
        <v>134</v>
      </c>
      <c r="BE367" s="211">
        <f>IF(N367="základní",J367,0)</f>
        <v>0</v>
      </c>
      <c r="BF367" s="211">
        <f>IF(N367="snížená",J367,0)</f>
        <v>0</v>
      </c>
      <c r="BG367" s="211">
        <f>IF(N367="zákl. přenesená",J367,0)</f>
        <v>0</v>
      </c>
      <c r="BH367" s="211">
        <f>IF(N367="sníž. přenesená",J367,0)</f>
        <v>0</v>
      </c>
      <c r="BI367" s="211">
        <f>IF(N367="nulová",J367,0)</f>
        <v>0</v>
      </c>
      <c r="BJ367" s="15" t="s">
        <v>76</v>
      </c>
      <c r="BK367" s="211">
        <f>ROUND(I367*H367,2)</f>
        <v>0</v>
      </c>
      <c r="BL367" s="15" t="s">
        <v>230</v>
      </c>
      <c r="BM367" s="15" t="s">
        <v>730</v>
      </c>
    </row>
    <row r="368" s="13" customFormat="1">
      <c r="B368" s="235"/>
      <c r="C368" s="236"/>
      <c r="D368" s="214" t="s">
        <v>148</v>
      </c>
      <c r="E368" s="237" t="s">
        <v>1</v>
      </c>
      <c r="F368" s="238" t="s">
        <v>718</v>
      </c>
      <c r="G368" s="236"/>
      <c r="H368" s="237" t="s">
        <v>1</v>
      </c>
      <c r="I368" s="239"/>
      <c r="J368" s="236"/>
      <c r="K368" s="236"/>
      <c r="L368" s="240"/>
      <c r="M368" s="241"/>
      <c r="N368" s="242"/>
      <c r="O368" s="242"/>
      <c r="P368" s="242"/>
      <c r="Q368" s="242"/>
      <c r="R368" s="242"/>
      <c r="S368" s="242"/>
      <c r="T368" s="243"/>
      <c r="AT368" s="244" t="s">
        <v>148</v>
      </c>
      <c r="AU368" s="244" t="s">
        <v>78</v>
      </c>
      <c r="AV368" s="13" t="s">
        <v>76</v>
      </c>
      <c r="AW368" s="13" t="s">
        <v>30</v>
      </c>
      <c r="AX368" s="13" t="s">
        <v>68</v>
      </c>
      <c r="AY368" s="244" t="s">
        <v>134</v>
      </c>
    </row>
    <row r="369" s="11" customFormat="1">
      <c r="B369" s="212"/>
      <c r="C369" s="213"/>
      <c r="D369" s="214" t="s">
        <v>148</v>
      </c>
      <c r="E369" s="215" t="s">
        <v>1</v>
      </c>
      <c r="F369" s="216" t="s">
        <v>289</v>
      </c>
      <c r="G369" s="213"/>
      <c r="H369" s="217">
        <v>11.539999999999999</v>
      </c>
      <c r="I369" s="218"/>
      <c r="J369" s="213"/>
      <c r="K369" s="213"/>
      <c r="L369" s="219"/>
      <c r="M369" s="220"/>
      <c r="N369" s="221"/>
      <c r="O369" s="221"/>
      <c r="P369" s="221"/>
      <c r="Q369" s="221"/>
      <c r="R369" s="221"/>
      <c r="S369" s="221"/>
      <c r="T369" s="222"/>
      <c r="AT369" s="223" t="s">
        <v>148</v>
      </c>
      <c r="AU369" s="223" t="s">
        <v>78</v>
      </c>
      <c r="AV369" s="11" t="s">
        <v>78</v>
      </c>
      <c r="AW369" s="11" t="s">
        <v>30</v>
      </c>
      <c r="AX369" s="11" t="s">
        <v>68</v>
      </c>
      <c r="AY369" s="223" t="s">
        <v>134</v>
      </c>
    </row>
    <row r="370" s="12" customFormat="1">
      <c r="B370" s="224"/>
      <c r="C370" s="225"/>
      <c r="D370" s="214" t="s">
        <v>148</v>
      </c>
      <c r="E370" s="226" t="s">
        <v>1</v>
      </c>
      <c r="F370" s="227" t="s">
        <v>150</v>
      </c>
      <c r="G370" s="225"/>
      <c r="H370" s="228">
        <v>11.539999999999999</v>
      </c>
      <c r="I370" s="229"/>
      <c r="J370" s="225"/>
      <c r="K370" s="225"/>
      <c r="L370" s="230"/>
      <c r="M370" s="231"/>
      <c r="N370" s="232"/>
      <c r="O370" s="232"/>
      <c r="P370" s="232"/>
      <c r="Q370" s="232"/>
      <c r="R370" s="232"/>
      <c r="S370" s="232"/>
      <c r="T370" s="233"/>
      <c r="AT370" s="234" t="s">
        <v>148</v>
      </c>
      <c r="AU370" s="234" t="s">
        <v>78</v>
      </c>
      <c r="AV370" s="12" t="s">
        <v>142</v>
      </c>
      <c r="AW370" s="12" t="s">
        <v>30</v>
      </c>
      <c r="AX370" s="12" t="s">
        <v>76</v>
      </c>
      <c r="AY370" s="234" t="s">
        <v>134</v>
      </c>
    </row>
    <row r="371" s="1" customFormat="1" ht="16.5" customHeight="1">
      <c r="B371" s="36"/>
      <c r="C371" s="245" t="s">
        <v>731</v>
      </c>
      <c r="D371" s="245" t="s">
        <v>231</v>
      </c>
      <c r="E371" s="246" t="s">
        <v>732</v>
      </c>
      <c r="F371" s="247" t="s">
        <v>733</v>
      </c>
      <c r="G371" s="248" t="s">
        <v>146</v>
      </c>
      <c r="H371" s="249">
        <v>12.694000000000001</v>
      </c>
      <c r="I371" s="250"/>
      <c r="J371" s="251">
        <f>ROUND(I371*H371,2)</f>
        <v>0</v>
      </c>
      <c r="K371" s="247" t="s">
        <v>1</v>
      </c>
      <c r="L371" s="252"/>
      <c r="M371" s="253" t="s">
        <v>1</v>
      </c>
      <c r="N371" s="254" t="s">
        <v>39</v>
      </c>
      <c r="O371" s="77"/>
      <c r="P371" s="209">
        <f>O371*H371</f>
        <v>0</v>
      </c>
      <c r="Q371" s="209">
        <v>0.0027499999999999998</v>
      </c>
      <c r="R371" s="209">
        <f>Q371*H371</f>
        <v>0.034908500000000002</v>
      </c>
      <c r="S371" s="209">
        <v>0</v>
      </c>
      <c r="T371" s="210">
        <f>S371*H371</f>
        <v>0</v>
      </c>
      <c r="AR371" s="15" t="s">
        <v>309</v>
      </c>
      <c r="AT371" s="15" t="s">
        <v>231</v>
      </c>
      <c r="AU371" s="15" t="s">
        <v>78</v>
      </c>
      <c r="AY371" s="15" t="s">
        <v>134</v>
      </c>
      <c r="BE371" s="211">
        <f>IF(N371="základní",J371,0)</f>
        <v>0</v>
      </c>
      <c r="BF371" s="211">
        <f>IF(N371="snížená",J371,0)</f>
        <v>0</v>
      </c>
      <c r="BG371" s="211">
        <f>IF(N371="zákl. přenesená",J371,0)</f>
        <v>0</v>
      </c>
      <c r="BH371" s="211">
        <f>IF(N371="sníž. přenesená",J371,0)</f>
        <v>0</v>
      </c>
      <c r="BI371" s="211">
        <f>IF(N371="nulová",J371,0)</f>
        <v>0</v>
      </c>
      <c r="BJ371" s="15" t="s">
        <v>76</v>
      </c>
      <c r="BK371" s="211">
        <f>ROUND(I371*H371,2)</f>
        <v>0</v>
      </c>
      <c r="BL371" s="15" t="s">
        <v>230</v>
      </c>
      <c r="BM371" s="15" t="s">
        <v>734</v>
      </c>
    </row>
    <row r="372" s="11" customFormat="1">
      <c r="B372" s="212"/>
      <c r="C372" s="213"/>
      <c r="D372" s="214" t="s">
        <v>148</v>
      </c>
      <c r="E372" s="215" t="s">
        <v>1</v>
      </c>
      <c r="F372" s="216" t="s">
        <v>735</v>
      </c>
      <c r="G372" s="213"/>
      <c r="H372" s="217">
        <v>12.694000000000001</v>
      </c>
      <c r="I372" s="218"/>
      <c r="J372" s="213"/>
      <c r="K372" s="213"/>
      <c r="L372" s="219"/>
      <c r="M372" s="220"/>
      <c r="N372" s="221"/>
      <c r="O372" s="221"/>
      <c r="P372" s="221"/>
      <c r="Q372" s="221"/>
      <c r="R372" s="221"/>
      <c r="S372" s="221"/>
      <c r="T372" s="222"/>
      <c r="AT372" s="223" t="s">
        <v>148</v>
      </c>
      <c r="AU372" s="223" t="s">
        <v>78</v>
      </c>
      <c r="AV372" s="11" t="s">
        <v>78</v>
      </c>
      <c r="AW372" s="11" t="s">
        <v>30</v>
      </c>
      <c r="AX372" s="11" t="s">
        <v>68</v>
      </c>
      <c r="AY372" s="223" t="s">
        <v>134</v>
      </c>
    </row>
    <row r="373" s="12" customFormat="1">
      <c r="B373" s="224"/>
      <c r="C373" s="225"/>
      <c r="D373" s="214" t="s">
        <v>148</v>
      </c>
      <c r="E373" s="226" t="s">
        <v>1</v>
      </c>
      <c r="F373" s="227" t="s">
        <v>150</v>
      </c>
      <c r="G373" s="225"/>
      <c r="H373" s="228">
        <v>12.694000000000001</v>
      </c>
      <c r="I373" s="229"/>
      <c r="J373" s="225"/>
      <c r="K373" s="225"/>
      <c r="L373" s="230"/>
      <c r="M373" s="231"/>
      <c r="N373" s="232"/>
      <c r="O373" s="232"/>
      <c r="P373" s="232"/>
      <c r="Q373" s="232"/>
      <c r="R373" s="232"/>
      <c r="S373" s="232"/>
      <c r="T373" s="233"/>
      <c r="AT373" s="234" t="s">
        <v>148</v>
      </c>
      <c r="AU373" s="234" t="s">
        <v>78</v>
      </c>
      <c r="AV373" s="12" t="s">
        <v>142</v>
      </c>
      <c r="AW373" s="12" t="s">
        <v>30</v>
      </c>
      <c r="AX373" s="12" t="s">
        <v>76</v>
      </c>
      <c r="AY373" s="234" t="s">
        <v>134</v>
      </c>
    </row>
    <row r="374" s="1" customFormat="1" ht="16.5" customHeight="1">
      <c r="B374" s="36"/>
      <c r="C374" s="200" t="s">
        <v>736</v>
      </c>
      <c r="D374" s="200" t="s">
        <v>137</v>
      </c>
      <c r="E374" s="201" t="s">
        <v>737</v>
      </c>
      <c r="F374" s="202" t="s">
        <v>738</v>
      </c>
      <c r="G374" s="203" t="s">
        <v>157</v>
      </c>
      <c r="H374" s="204">
        <v>12</v>
      </c>
      <c r="I374" s="205"/>
      <c r="J374" s="206">
        <f>ROUND(I374*H374,2)</f>
        <v>0</v>
      </c>
      <c r="K374" s="202" t="s">
        <v>1</v>
      </c>
      <c r="L374" s="41"/>
      <c r="M374" s="207" t="s">
        <v>1</v>
      </c>
      <c r="N374" s="208" t="s">
        <v>39</v>
      </c>
      <c r="O374" s="77"/>
      <c r="P374" s="209">
        <f>O374*H374</f>
        <v>0</v>
      </c>
      <c r="Q374" s="209">
        <v>1.84E-05</v>
      </c>
      <c r="R374" s="209">
        <f>Q374*H374</f>
        <v>0.0002208</v>
      </c>
      <c r="S374" s="209">
        <v>0</v>
      </c>
      <c r="T374" s="210">
        <f>S374*H374</f>
        <v>0</v>
      </c>
      <c r="AR374" s="15" t="s">
        <v>230</v>
      </c>
      <c r="AT374" s="15" t="s">
        <v>137</v>
      </c>
      <c r="AU374" s="15" t="s">
        <v>78</v>
      </c>
      <c r="AY374" s="15" t="s">
        <v>134</v>
      </c>
      <c r="BE374" s="211">
        <f>IF(N374="základní",J374,0)</f>
        <v>0</v>
      </c>
      <c r="BF374" s="211">
        <f>IF(N374="snížená",J374,0)</f>
        <v>0</v>
      </c>
      <c r="BG374" s="211">
        <f>IF(N374="zákl. přenesená",J374,0)</f>
        <v>0</v>
      </c>
      <c r="BH374" s="211">
        <f>IF(N374="sníž. přenesená",J374,0)</f>
        <v>0</v>
      </c>
      <c r="BI374" s="211">
        <f>IF(N374="nulová",J374,0)</f>
        <v>0</v>
      </c>
      <c r="BJ374" s="15" t="s">
        <v>76</v>
      </c>
      <c r="BK374" s="211">
        <f>ROUND(I374*H374,2)</f>
        <v>0</v>
      </c>
      <c r="BL374" s="15" t="s">
        <v>230</v>
      </c>
      <c r="BM374" s="15" t="s">
        <v>739</v>
      </c>
    </row>
    <row r="375" s="11" customFormat="1">
      <c r="B375" s="212"/>
      <c r="C375" s="213"/>
      <c r="D375" s="214" t="s">
        <v>148</v>
      </c>
      <c r="E375" s="215" t="s">
        <v>1</v>
      </c>
      <c r="F375" s="216" t="s">
        <v>740</v>
      </c>
      <c r="G375" s="213"/>
      <c r="H375" s="217">
        <v>12</v>
      </c>
      <c r="I375" s="218"/>
      <c r="J375" s="213"/>
      <c r="K375" s="213"/>
      <c r="L375" s="219"/>
      <c r="M375" s="220"/>
      <c r="N375" s="221"/>
      <c r="O375" s="221"/>
      <c r="P375" s="221"/>
      <c r="Q375" s="221"/>
      <c r="R375" s="221"/>
      <c r="S375" s="221"/>
      <c r="T375" s="222"/>
      <c r="AT375" s="223" t="s">
        <v>148</v>
      </c>
      <c r="AU375" s="223" t="s">
        <v>78</v>
      </c>
      <c r="AV375" s="11" t="s">
        <v>78</v>
      </c>
      <c r="AW375" s="11" t="s">
        <v>4</v>
      </c>
      <c r="AX375" s="11" t="s">
        <v>68</v>
      </c>
      <c r="AY375" s="223" t="s">
        <v>134</v>
      </c>
    </row>
    <row r="376" s="12" customFormat="1">
      <c r="B376" s="224"/>
      <c r="C376" s="225"/>
      <c r="D376" s="214" t="s">
        <v>148</v>
      </c>
      <c r="E376" s="226" t="s">
        <v>1</v>
      </c>
      <c r="F376" s="227" t="s">
        <v>150</v>
      </c>
      <c r="G376" s="225"/>
      <c r="H376" s="228">
        <v>12</v>
      </c>
      <c r="I376" s="229"/>
      <c r="J376" s="225"/>
      <c r="K376" s="225"/>
      <c r="L376" s="230"/>
      <c r="M376" s="231"/>
      <c r="N376" s="232"/>
      <c r="O376" s="232"/>
      <c r="P376" s="232"/>
      <c r="Q376" s="232"/>
      <c r="R376" s="232"/>
      <c r="S376" s="232"/>
      <c r="T376" s="233"/>
      <c r="AT376" s="234" t="s">
        <v>148</v>
      </c>
      <c r="AU376" s="234" t="s">
        <v>78</v>
      </c>
      <c r="AV376" s="12" t="s">
        <v>142</v>
      </c>
      <c r="AW376" s="12" t="s">
        <v>4</v>
      </c>
      <c r="AX376" s="12" t="s">
        <v>76</v>
      </c>
      <c r="AY376" s="234" t="s">
        <v>134</v>
      </c>
    </row>
    <row r="377" s="1" customFormat="1" ht="16.5" customHeight="1">
      <c r="B377" s="36"/>
      <c r="C377" s="200" t="s">
        <v>741</v>
      </c>
      <c r="D377" s="200" t="s">
        <v>137</v>
      </c>
      <c r="E377" s="201" t="s">
        <v>742</v>
      </c>
      <c r="F377" s="202" t="s">
        <v>743</v>
      </c>
      <c r="G377" s="203" t="s">
        <v>157</v>
      </c>
      <c r="H377" s="204">
        <v>13.199999999999999</v>
      </c>
      <c r="I377" s="205"/>
      <c r="J377" s="206">
        <f>ROUND(I377*H377,2)</f>
        <v>0</v>
      </c>
      <c r="K377" s="202" t="s">
        <v>1</v>
      </c>
      <c r="L377" s="41"/>
      <c r="M377" s="207" t="s">
        <v>1</v>
      </c>
      <c r="N377" s="208" t="s">
        <v>39</v>
      </c>
      <c r="O377" s="77"/>
      <c r="P377" s="209">
        <f>O377*H377</f>
        <v>0</v>
      </c>
      <c r="Q377" s="209">
        <v>1.0000000000000001E-05</v>
      </c>
      <c r="R377" s="209">
        <f>Q377*H377</f>
        <v>0.00013200000000000001</v>
      </c>
      <c r="S377" s="209">
        <v>0</v>
      </c>
      <c r="T377" s="210">
        <f>S377*H377</f>
        <v>0</v>
      </c>
      <c r="AR377" s="15" t="s">
        <v>230</v>
      </c>
      <c r="AT377" s="15" t="s">
        <v>137</v>
      </c>
      <c r="AU377" s="15" t="s">
        <v>78</v>
      </c>
      <c r="AY377" s="15" t="s">
        <v>134</v>
      </c>
      <c r="BE377" s="211">
        <f>IF(N377="základní",J377,0)</f>
        <v>0</v>
      </c>
      <c r="BF377" s="211">
        <f>IF(N377="snížená",J377,0)</f>
        <v>0</v>
      </c>
      <c r="BG377" s="211">
        <f>IF(N377="zákl. přenesená",J377,0)</f>
        <v>0</v>
      </c>
      <c r="BH377" s="211">
        <f>IF(N377="sníž. přenesená",J377,0)</f>
        <v>0</v>
      </c>
      <c r="BI377" s="211">
        <f>IF(N377="nulová",J377,0)</f>
        <v>0</v>
      </c>
      <c r="BJ377" s="15" t="s">
        <v>76</v>
      </c>
      <c r="BK377" s="211">
        <f>ROUND(I377*H377,2)</f>
        <v>0</v>
      </c>
      <c r="BL377" s="15" t="s">
        <v>230</v>
      </c>
      <c r="BM377" s="15" t="s">
        <v>744</v>
      </c>
    </row>
    <row r="378" s="13" customFormat="1">
      <c r="B378" s="235"/>
      <c r="C378" s="236"/>
      <c r="D378" s="214" t="s">
        <v>148</v>
      </c>
      <c r="E378" s="237" t="s">
        <v>1</v>
      </c>
      <c r="F378" s="238" t="s">
        <v>296</v>
      </c>
      <c r="G378" s="236"/>
      <c r="H378" s="237" t="s">
        <v>1</v>
      </c>
      <c r="I378" s="239"/>
      <c r="J378" s="236"/>
      <c r="K378" s="236"/>
      <c r="L378" s="240"/>
      <c r="M378" s="241"/>
      <c r="N378" s="242"/>
      <c r="O378" s="242"/>
      <c r="P378" s="242"/>
      <c r="Q378" s="242"/>
      <c r="R378" s="242"/>
      <c r="S378" s="242"/>
      <c r="T378" s="243"/>
      <c r="AT378" s="244" t="s">
        <v>148</v>
      </c>
      <c r="AU378" s="244" t="s">
        <v>78</v>
      </c>
      <c r="AV378" s="13" t="s">
        <v>76</v>
      </c>
      <c r="AW378" s="13" t="s">
        <v>30</v>
      </c>
      <c r="AX378" s="13" t="s">
        <v>68</v>
      </c>
      <c r="AY378" s="244" t="s">
        <v>134</v>
      </c>
    </row>
    <row r="379" s="11" customFormat="1">
      <c r="B379" s="212"/>
      <c r="C379" s="213"/>
      <c r="D379" s="214" t="s">
        <v>148</v>
      </c>
      <c r="E379" s="215" t="s">
        <v>1</v>
      </c>
      <c r="F379" s="216" t="s">
        <v>745</v>
      </c>
      <c r="G379" s="213"/>
      <c r="H379" s="217">
        <v>3.54</v>
      </c>
      <c r="I379" s="218"/>
      <c r="J379" s="213"/>
      <c r="K379" s="213"/>
      <c r="L379" s="219"/>
      <c r="M379" s="220"/>
      <c r="N379" s="221"/>
      <c r="O379" s="221"/>
      <c r="P379" s="221"/>
      <c r="Q379" s="221"/>
      <c r="R379" s="221"/>
      <c r="S379" s="221"/>
      <c r="T379" s="222"/>
      <c r="AT379" s="223" t="s">
        <v>148</v>
      </c>
      <c r="AU379" s="223" t="s">
        <v>78</v>
      </c>
      <c r="AV379" s="11" t="s">
        <v>78</v>
      </c>
      <c r="AW379" s="11" t="s">
        <v>30</v>
      </c>
      <c r="AX379" s="11" t="s">
        <v>68</v>
      </c>
      <c r="AY379" s="223" t="s">
        <v>134</v>
      </c>
    </row>
    <row r="380" s="13" customFormat="1">
      <c r="B380" s="235"/>
      <c r="C380" s="236"/>
      <c r="D380" s="214" t="s">
        <v>148</v>
      </c>
      <c r="E380" s="237" t="s">
        <v>1</v>
      </c>
      <c r="F380" s="238" t="s">
        <v>294</v>
      </c>
      <c r="G380" s="236"/>
      <c r="H380" s="237" t="s">
        <v>1</v>
      </c>
      <c r="I380" s="239"/>
      <c r="J380" s="236"/>
      <c r="K380" s="236"/>
      <c r="L380" s="240"/>
      <c r="M380" s="241"/>
      <c r="N380" s="242"/>
      <c r="O380" s="242"/>
      <c r="P380" s="242"/>
      <c r="Q380" s="242"/>
      <c r="R380" s="242"/>
      <c r="S380" s="242"/>
      <c r="T380" s="243"/>
      <c r="AT380" s="244" t="s">
        <v>148</v>
      </c>
      <c r="AU380" s="244" t="s">
        <v>78</v>
      </c>
      <c r="AV380" s="13" t="s">
        <v>76</v>
      </c>
      <c r="AW380" s="13" t="s">
        <v>30</v>
      </c>
      <c r="AX380" s="13" t="s">
        <v>68</v>
      </c>
      <c r="AY380" s="244" t="s">
        <v>134</v>
      </c>
    </row>
    <row r="381" s="11" customFormat="1">
      <c r="B381" s="212"/>
      <c r="C381" s="213"/>
      <c r="D381" s="214" t="s">
        <v>148</v>
      </c>
      <c r="E381" s="215" t="s">
        <v>1</v>
      </c>
      <c r="F381" s="216" t="s">
        <v>746</v>
      </c>
      <c r="G381" s="213"/>
      <c r="H381" s="217">
        <v>9.6600000000000001</v>
      </c>
      <c r="I381" s="218"/>
      <c r="J381" s="213"/>
      <c r="K381" s="213"/>
      <c r="L381" s="219"/>
      <c r="M381" s="220"/>
      <c r="N381" s="221"/>
      <c r="O381" s="221"/>
      <c r="P381" s="221"/>
      <c r="Q381" s="221"/>
      <c r="R381" s="221"/>
      <c r="S381" s="221"/>
      <c r="T381" s="222"/>
      <c r="AT381" s="223" t="s">
        <v>148</v>
      </c>
      <c r="AU381" s="223" t="s">
        <v>78</v>
      </c>
      <c r="AV381" s="11" t="s">
        <v>78</v>
      </c>
      <c r="AW381" s="11" t="s">
        <v>30</v>
      </c>
      <c r="AX381" s="11" t="s">
        <v>68</v>
      </c>
      <c r="AY381" s="223" t="s">
        <v>134</v>
      </c>
    </row>
    <row r="382" s="12" customFormat="1">
      <c r="B382" s="224"/>
      <c r="C382" s="225"/>
      <c r="D382" s="214" t="s">
        <v>148</v>
      </c>
      <c r="E382" s="226" t="s">
        <v>1</v>
      </c>
      <c r="F382" s="227" t="s">
        <v>150</v>
      </c>
      <c r="G382" s="225"/>
      <c r="H382" s="228">
        <v>13.199999999999999</v>
      </c>
      <c r="I382" s="229"/>
      <c r="J382" s="225"/>
      <c r="K382" s="225"/>
      <c r="L382" s="230"/>
      <c r="M382" s="231"/>
      <c r="N382" s="232"/>
      <c r="O382" s="232"/>
      <c r="P382" s="232"/>
      <c r="Q382" s="232"/>
      <c r="R382" s="232"/>
      <c r="S382" s="232"/>
      <c r="T382" s="233"/>
      <c r="AT382" s="234" t="s">
        <v>148</v>
      </c>
      <c r="AU382" s="234" t="s">
        <v>78</v>
      </c>
      <c r="AV382" s="12" t="s">
        <v>142</v>
      </c>
      <c r="AW382" s="12" t="s">
        <v>4</v>
      </c>
      <c r="AX382" s="12" t="s">
        <v>76</v>
      </c>
      <c r="AY382" s="234" t="s">
        <v>134</v>
      </c>
    </row>
    <row r="383" s="1" customFormat="1" ht="16.5" customHeight="1">
      <c r="B383" s="36"/>
      <c r="C383" s="245" t="s">
        <v>747</v>
      </c>
      <c r="D383" s="245" t="s">
        <v>231</v>
      </c>
      <c r="E383" s="246" t="s">
        <v>748</v>
      </c>
      <c r="F383" s="247" t="s">
        <v>749</v>
      </c>
      <c r="G383" s="248" t="s">
        <v>157</v>
      </c>
      <c r="H383" s="249">
        <v>13.464</v>
      </c>
      <c r="I383" s="250"/>
      <c r="J383" s="251">
        <f>ROUND(I383*H383,2)</f>
        <v>0</v>
      </c>
      <c r="K383" s="247" t="s">
        <v>1</v>
      </c>
      <c r="L383" s="252"/>
      <c r="M383" s="253" t="s">
        <v>1</v>
      </c>
      <c r="N383" s="254" t="s">
        <v>39</v>
      </c>
      <c r="O383" s="77"/>
      <c r="P383" s="209">
        <f>O383*H383</f>
        <v>0</v>
      </c>
      <c r="Q383" s="209">
        <v>0.00027999999999999998</v>
      </c>
      <c r="R383" s="209">
        <f>Q383*H383</f>
        <v>0.00376992</v>
      </c>
      <c r="S383" s="209">
        <v>0</v>
      </c>
      <c r="T383" s="210">
        <f>S383*H383</f>
        <v>0</v>
      </c>
      <c r="AR383" s="15" t="s">
        <v>309</v>
      </c>
      <c r="AT383" s="15" t="s">
        <v>231</v>
      </c>
      <c r="AU383" s="15" t="s">
        <v>78</v>
      </c>
      <c r="AY383" s="15" t="s">
        <v>134</v>
      </c>
      <c r="BE383" s="211">
        <f>IF(N383="základní",J383,0)</f>
        <v>0</v>
      </c>
      <c r="BF383" s="211">
        <f>IF(N383="snížená",J383,0)</f>
        <v>0</v>
      </c>
      <c r="BG383" s="211">
        <f>IF(N383="zákl. přenesená",J383,0)</f>
        <v>0</v>
      </c>
      <c r="BH383" s="211">
        <f>IF(N383="sníž. přenesená",J383,0)</f>
        <v>0</v>
      </c>
      <c r="BI383" s="211">
        <f>IF(N383="nulová",J383,0)</f>
        <v>0</v>
      </c>
      <c r="BJ383" s="15" t="s">
        <v>76</v>
      </c>
      <c r="BK383" s="211">
        <f>ROUND(I383*H383,2)</f>
        <v>0</v>
      </c>
      <c r="BL383" s="15" t="s">
        <v>230</v>
      </c>
      <c r="BM383" s="15" t="s">
        <v>750</v>
      </c>
    </row>
    <row r="384" s="11" customFormat="1">
      <c r="B384" s="212"/>
      <c r="C384" s="213"/>
      <c r="D384" s="214" t="s">
        <v>148</v>
      </c>
      <c r="E384" s="215" t="s">
        <v>1</v>
      </c>
      <c r="F384" s="216" t="s">
        <v>751</v>
      </c>
      <c r="G384" s="213"/>
      <c r="H384" s="217">
        <v>13.464</v>
      </c>
      <c r="I384" s="218"/>
      <c r="J384" s="213"/>
      <c r="K384" s="213"/>
      <c r="L384" s="219"/>
      <c r="M384" s="220"/>
      <c r="N384" s="221"/>
      <c r="O384" s="221"/>
      <c r="P384" s="221"/>
      <c r="Q384" s="221"/>
      <c r="R384" s="221"/>
      <c r="S384" s="221"/>
      <c r="T384" s="222"/>
      <c r="AT384" s="223" t="s">
        <v>148</v>
      </c>
      <c r="AU384" s="223" t="s">
        <v>78</v>
      </c>
      <c r="AV384" s="11" t="s">
        <v>78</v>
      </c>
      <c r="AW384" s="11" t="s">
        <v>30</v>
      </c>
      <c r="AX384" s="11" t="s">
        <v>68</v>
      </c>
      <c r="AY384" s="223" t="s">
        <v>134</v>
      </c>
    </row>
    <row r="385" s="12" customFormat="1">
      <c r="B385" s="224"/>
      <c r="C385" s="225"/>
      <c r="D385" s="214" t="s">
        <v>148</v>
      </c>
      <c r="E385" s="226" t="s">
        <v>1</v>
      </c>
      <c r="F385" s="227" t="s">
        <v>150</v>
      </c>
      <c r="G385" s="225"/>
      <c r="H385" s="228">
        <v>13.464</v>
      </c>
      <c r="I385" s="229"/>
      <c r="J385" s="225"/>
      <c r="K385" s="225"/>
      <c r="L385" s="230"/>
      <c r="M385" s="231"/>
      <c r="N385" s="232"/>
      <c r="O385" s="232"/>
      <c r="P385" s="232"/>
      <c r="Q385" s="232"/>
      <c r="R385" s="232"/>
      <c r="S385" s="232"/>
      <c r="T385" s="233"/>
      <c r="AT385" s="234" t="s">
        <v>148</v>
      </c>
      <c r="AU385" s="234" t="s">
        <v>78</v>
      </c>
      <c r="AV385" s="12" t="s">
        <v>142</v>
      </c>
      <c r="AW385" s="12" t="s">
        <v>30</v>
      </c>
      <c r="AX385" s="12" t="s">
        <v>76</v>
      </c>
      <c r="AY385" s="234" t="s">
        <v>134</v>
      </c>
    </row>
    <row r="386" s="1" customFormat="1" ht="16.5" customHeight="1">
      <c r="B386" s="36"/>
      <c r="C386" s="200" t="s">
        <v>752</v>
      </c>
      <c r="D386" s="200" t="s">
        <v>137</v>
      </c>
      <c r="E386" s="201" t="s">
        <v>753</v>
      </c>
      <c r="F386" s="202" t="s">
        <v>754</v>
      </c>
      <c r="G386" s="203" t="s">
        <v>157</v>
      </c>
      <c r="H386" s="204">
        <v>2.5499999999999998</v>
      </c>
      <c r="I386" s="205"/>
      <c r="J386" s="206">
        <f>ROUND(I386*H386,2)</f>
        <v>0</v>
      </c>
      <c r="K386" s="202" t="s">
        <v>1</v>
      </c>
      <c r="L386" s="41"/>
      <c r="M386" s="207" t="s">
        <v>1</v>
      </c>
      <c r="N386" s="208" t="s">
        <v>39</v>
      </c>
      <c r="O386" s="77"/>
      <c r="P386" s="209">
        <f>O386*H386</f>
        <v>0</v>
      </c>
      <c r="Q386" s="209">
        <v>0</v>
      </c>
      <c r="R386" s="209">
        <f>Q386*H386</f>
        <v>0</v>
      </c>
      <c r="S386" s="209">
        <v>0</v>
      </c>
      <c r="T386" s="210">
        <f>S386*H386</f>
        <v>0</v>
      </c>
      <c r="AR386" s="15" t="s">
        <v>230</v>
      </c>
      <c r="AT386" s="15" t="s">
        <v>137</v>
      </c>
      <c r="AU386" s="15" t="s">
        <v>78</v>
      </c>
      <c r="AY386" s="15" t="s">
        <v>134</v>
      </c>
      <c r="BE386" s="211">
        <f>IF(N386="základní",J386,0)</f>
        <v>0</v>
      </c>
      <c r="BF386" s="211">
        <f>IF(N386="snížená",J386,0)</f>
        <v>0</v>
      </c>
      <c r="BG386" s="211">
        <f>IF(N386="zákl. přenesená",J386,0)</f>
        <v>0</v>
      </c>
      <c r="BH386" s="211">
        <f>IF(N386="sníž. přenesená",J386,0)</f>
        <v>0</v>
      </c>
      <c r="BI386" s="211">
        <f>IF(N386="nulová",J386,0)</f>
        <v>0</v>
      </c>
      <c r="BJ386" s="15" t="s">
        <v>76</v>
      </c>
      <c r="BK386" s="211">
        <f>ROUND(I386*H386,2)</f>
        <v>0</v>
      </c>
      <c r="BL386" s="15" t="s">
        <v>230</v>
      </c>
      <c r="BM386" s="15" t="s">
        <v>755</v>
      </c>
    </row>
    <row r="387" s="11" customFormat="1">
      <c r="B387" s="212"/>
      <c r="C387" s="213"/>
      <c r="D387" s="214" t="s">
        <v>148</v>
      </c>
      <c r="E387" s="215" t="s">
        <v>1</v>
      </c>
      <c r="F387" s="216" t="s">
        <v>756</v>
      </c>
      <c r="G387" s="213"/>
      <c r="H387" s="217">
        <v>2.5499999999999998</v>
      </c>
      <c r="I387" s="218"/>
      <c r="J387" s="213"/>
      <c r="K387" s="213"/>
      <c r="L387" s="219"/>
      <c r="M387" s="220"/>
      <c r="N387" s="221"/>
      <c r="O387" s="221"/>
      <c r="P387" s="221"/>
      <c r="Q387" s="221"/>
      <c r="R387" s="221"/>
      <c r="S387" s="221"/>
      <c r="T387" s="222"/>
      <c r="AT387" s="223" t="s">
        <v>148</v>
      </c>
      <c r="AU387" s="223" t="s">
        <v>78</v>
      </c>
      <c r="AV387" s="11" t="s">
        <v>78</v>
      </c>
      <c r="AW387" s="11" t="s">
        <v>30</v>
      </c>
      <c r="AX387" s="11" t="s">
        <v>68</v>
      </c>
      <c r="AY387" s="223" t="s">
        <v>134</v>
      </c>
    </row>
    <row r="388" s="12" customFormat="1">
      <c r="B388" s="224"/>
      <c r="C388" s="225"/>
      <c r="D388" s="214" t="s">
        <v>148</v>
      </c>
      <c r="E388" s="226" t="s">
        <v>1</v>
      </c>
      <c r="F388" s="227" t="s">
        <v>150</v>
      </c>
      <c r="G388" s="225"/>
      <c r="H388" s="228">
        <v>2.5499999999999998</v>
      </c>
      <c r="I388" s="229"/>
      <c r="J388" s="225"/>
      <c r="K388" s="225"/>
      <c r="L388" s="230"/>
      <c r="M388" s="231"/>
      <c r="N388" s="232"/>
      <c r="O388" s="232"/>
      <c r="P388" s="232"/>
      <c r="Q388" s="232"/>
      <c r="R388" s="232"/>
      <c r="S388" s="232"/>
      <c r="T388" s="233"/>
      <c r="AT388" s="234" t="s">
        <v>148</v>
      </c>
      <c r="AU388" s="234" t="s">
        <v>78</v>
      </c>
      <c r="AV388" s="12" t="s">
        <v>142</v>
      </c>
      <c r="AW388" s="12" t="s">
        <v>4</v>
      </c>
      <c r="AX388" s="12" t="s">
        <v>76</v>
      </c>
      <c r="AY388" s="234" t="s">
        <v>134</v>
      </c>
    </row>
    <row r="389" s="1" customFormat="1" ht="16.5" customHeight="1">
      <c r="B389" s="36"/>
      <c r="C389" s="245" t="s">
        <v>757</v>
      </c>
      <c r="D389" s="245" t="s">
        <v>231</v>
      </c>
      <c r="E389" s="246" t="s">
        <v>758</v>
      </c>
      <c r="F389" s="247" t="s">
        <v>759</v>
      </c>
      <c r="G389" s="248" t="s">
        <v>157</v>
      </c>
      <c r="H389" s="249">
        <v>2.601</v>
      </c>
      <c r="I389" s="250"/>
      <c r="J389" s="251">
        <f>ROUND(I389*H389,2)</f>
        <v>0</v>
      </c>
      <c r="K389" s="247" t="s">
        <v>1</v>
      </c>
      <c r="L389" s="252"/>
      <c r="M389" s="253" t="s">
        <v>1</v>
      </c>
      <c r="N389" s="254" t="s">
        <v>39</v>
      </c>
      <c r="O389" s="77"/>
      <c r="P389" s="209">
        <f>O389*H389</f>
        <v>0</v>
      </c>
      <c r="Q389" s="209">
        <v>4.0000000000000003E-05</v>
      </c>
      <c r="R389" s="209">
        <f>Q389*H389</f>
        <v>0.00010404000000000001</v>
      </c>
      <c r="S389" s="209">
        <v>0</v>
      </c>
      <c r="T389" s="210">
        <f>S389*H389</f>
        <v>0</v>
      </c>
      <c r="AR389" s="15" t="s">
        <v>309</v>
      </c>
      <c r="AT389" s="15" t="s">
        <v>231</v>
      </c>
      <c r="AU389" s="15" t="s">
        <v>78</v>
      </c>
      <c r="AY389" s="15" t="s">
        <v>134</v>
      </c>
      <c r="BE389" s="211">
        <f>IF(N389="základní",J389,0)</f>
        <v>0</v>
      </c>
      <c r="BF389" s="211">
        <f>IF(N389="snížená",J389,0)</f>
        <v>0</v>
      </c>
      <c r="BG389" s="211">
        <f>IF(N389="zákl. přenesená",J389,0)</f>
        <v>0</v>
      </c>
      <c r="BH389" s="211">
        <f>IF(N389="sníž. přenesená",J389,0)</f>
        <v>0</v>
      </c>
      <c r="BI389" s="211">
        <f>IF(N389="nulová",J389,0)</f>
        <v>0</v>
      </c>
      <c r="BJ389" s="15" t="s">
        <v>76</v>
      </c>
      <c r="BK389" s="211">
        <f>ROUND(I389*H389,2)</f>
        <v>0</v>
      </c>
      <c r="BL389" s="15" t="s">
        <v>230</v>
      </c>
      <c r="BM389" s="15" t="s">
        <v>760</v>
      </c>
    </row>
    <row r="390" s="11" customFormat="1">
      <c r="B390" s="212"/>
      <c r="C390" s="213"/>
      <c r="D390" s="214" t="s">
        <v>148</v>
      </c>
      <c r="E390" s="215" t="s">
        <v>1</v>
      </c>
      <c r="F390" s="216" t="s">
        <v>761</v>
      </c>
      <c r="G390" s="213"/>
      <c r="H390" s="217">
        <v>2.601</v>
      </c>
      <c r="I390" s="218"/>
      <c r="J390" s="213"/>
      <c r="K390" s="213"/>
      <c r="L390" s="219"/>
      <c r="M390" s="220"/>
      <c r="N390" s="221"/>
      <c r="O390" s="221"/>
      <c r="P390" s="221"/>
      <c r="Q390" s="221"/>
      <c r="R390" s="221"/>
      <c r="S390" s="221"/>
      <c r="T390" s="222"/>
      <c r="AT390" s="223" t="s">
        <v>148</v>
      </c>
      <c r="AU390" s="223" t="s">
        <v>78</v>
      </c>
      <c r="AV390" s="11" t="s">
        <v>78</v>
      </c>
      <c r="AW390" s="11" t="s">
        <v>30</v>
      </c>
      <c r="AX390" s="11" t="s">
        <v>68</v>
      </c>
      <c r="AY390" s="223" t="s">
        <v>134</v>
      </c>
    </row>
    <row r="391" s="12" customFormat="1">
      <c r="B391" s="224"/>
      <c r="C391" s="225"/>
      <c r="D391" s="214" t="s">
        <v>148</v>
      </c>
      <c r="E391" s="226" t="s">
        <v>1</v>
      </c>
      <c r="F391" s="227" t="s">
        <v>150</v>
      </c>
      <c r="G391" s="225"/>
      <c r="H391" s="228">
        <v>2.601</v>
      </c>
      <c r="I391" s="229"/>
      <c r="J391" s="225"/>
      <c r="K391" s="225"/>
      <c r="L391" s="230"/>
      <c r="M391" s="231"/>
      <c r="N391" s="232"/>
      <c r="O391" s="232"/>
      <c r="P391" s="232"/>
      <c r="Q391" s="232"/>
      <c r="R391" s="232"/>
      <c r="S391" s="232"/>
      <c r="T391" s="233"/>
      <c r="AT391" s="234" t="s">
        <v>148</v>
      </c>
      <c r="AU391" s="234" t="s">
        <v>78</v>
      </c>
      <c r="AV391" s="12" t="s">
        <v>142</v>
      </c>
      <c r="AW391" s="12" t="s">
        <v>30</v>
      </c>
      <c r="AX391" s="12" t="s">
        <v>76</v>
      </c>
      <c r="AY391" s="234" t="s">
        <v>134</v>
      </c>
    </row>
    <row r="392" s="1" customFormat="1" ht="22.5" customHeight="1">
      <c r="B392" s="36"/>
      <c r="C392" s="200" t="s">
        <v>762</v>
      </c>
      <c r="D392" s="200" t="s">
        <v>137</v>
      </c>
      <c r="E392" s="201" t="s">
        <v>763</v>
      </c>
      <c r="F392" s="202" t="s">
        <v>764</v>
      </c>
      <c r="G392" s="203" t="s">
        <v>303</v>
      </c>
      <c r="H392" s="204">
        <v>0.095000000000000001</v>
      </c>
      <c r="I392" s="205"/>
      <c r="J392" s="206">
        <f>ROUND(I392*H392,2)</f>
        <v>0</v>
      </c>
      <c r="K392" s="202" t="s">
        <v>141</v>
      </c>
      <c r="L392" s="41"/>
      <c r="M392" s="207" t="s">
        <v>1</v>
      </c>
      <c r="N392" s="208" t="s">
        <v>39</v>
      </c>
      <c r="O392" s="77"/>
      <c r="P392" s="209">
        <f>O392*H392</f>
        <v>0</v>
      </c>
      <c r="Q392" s="209">
        <v>0</v>
      </c>
      <c r="R392" s="209">
        <f>Q392*H392</f>
        <v>0</v>
      </c>
      <c r="S392" s="209">
        <v>0</v>
      </c>
      <c r="T392" s="210">
        <f>S392*H392</f>
        <v>0</v>
      </c>
      <c r="AR392" s="15" t="s">
        <v>230</v>
      </c>
      <c r="AT392" s="15" t="s">
        <v>137</v>
      </c>
      <c r="AU392" s="15" t="s">
        <v>78</v>
      </c>
      <c r="AY392" s="15" t="s">
        <v>134</v>
      </c>
      <c r="BE392" s="211">
        <f>IF(N392="základní",J392,0)</f>
        <v>0</v>
      </c>
      <c r="BF392" s="211">
        <f>IF(N392="snížená",J392,0)</f>
        <v>0</v>
      </c>
      <c r="BG392" s="211">
        <f>IF(N392="zákl. přenesená",J392,0)</f>
        <v>0</v>
      </c>
      <c r="BH392" s="211">
        <f>IF(N392="sníž. přenesená",J392,0)</f>
        <v>0</v>
      </c>
      <c r="BI392" s="211">
        <f>IF(N392="nulová",J392,0)</f>
        <v>0</v>
      </c>
      <c r="BJ392" s="15" t="s">
        <v>76</v>
      </c>
      <c r="BK392" s="211">
        <f>ROUND(I392*H392,2)</f>
        <v>0</v>
      </c>
      <c r="BL392" s="15" t="s">
        <v>230</v>
      </c>
      <c r="BM392" s="15" t="s">
        <v>765</v>
      </c>
    </row>
    <row r="393" s="10" customFormat="1" ht="22.8" customHeight="1">
      <c r="B393" s="184"/>
      <c r="C393" s="185"/>
      <c r="D393" s="186" t="s">
        <v>67</v>
      </c>
      <c r="E393" s="198" t="s">
        <v>766</v>
      </c>
      <c r="F393" s="198" t="s">
        <v>767</v>
      </c>
      <c r="G393" s="185"/>
      <c r="H393" s="185"/>
      <c r="I393" s="188"/>
      <c r="J393" s="199">
        <f>BK393</f>
        <v>0</v>
      </c>
      <c r="K393" s="185"/>
      <c r="L393" s="190"/>
      <c r="M393" s="191"/>
      <c r="N393" s="192"/>
      <c r="O393" s="192"/>
      <c r="P393" s="193">
        <f>SUM(P394:P412)</f>
        <v>0</v>
      </c>
      <c r="Q393" s="192"/>
      <c r="R393" s="193">
        <f>SUM(R394:R412)</f>
        <v>0.42085470000000008</v>
      </c>
      <c r="S393" s="192"/>
      <c r="T393" s="194">
        <f>SUM(T394:T412)</f>
        <v>0</v>
      </c>
      <c r="AR393" s="195" t="s">
        <v>78</v>
      </c>
      <c r="AT393" s="196" t="s">
        <v>67</v>
      </c>
      <c r="AU393" s="196" t="s">
        <v>76</v>
      </c>
      <c r="AY393" s="195" t="s">
        <v>134</v>
      </c>
      <c r="BK393" s="197">
        <f>SUM(BK394:BK412)</f>
        <v>0</v>
      </c>
    </row>
    <row r="394" s="1" customFormat="1" ht="22.5" customHeight="1">
      <c r="B394" s="36"/>
      <c r="C394" s="200" t="s">
        <v>768</v>
      </c>
      <c r="D394" s="200" t="s">
        <v>137</v>
      </c>
      <c r="E394" s="201" t="s">
        <v>769</v>
      </c>
      <c r="F394" s="202" t="s">
        <v>770</v>
      </c>
      <c r="G394" s="203" t="s">
        <v>146</v>
      </c>
      <c r="H394" s="204">
        <v>21.600000000000001</v>
      </c>
      <c r="I394" s="205"/>
      <c r="J394" s="206">
        <f>ROUND(I394*H394,2)</f>
        <v>0</v>
      </c>
      <c r="K394" s="202" t="s">
        <v>1</v>
      </c>
      <c r="L394" s="41"/>
      <c r="M394" s="207" t="s">
        <v>1</v>
      </c>
      <c r="N394" s="208" t="s">
        <v>39</v>
      </c>
      <c r="O394" s="77"/>
      <c r="P394" s="209">
        <f>O394*H394</f>
        <v>0</v>
      </c>
      <c r="Q394" s="209">
        <v>0.0053</v>
      </c>
      <c r="R394" s="209">
        <f>Q394*H394</f>
        <v>0.11448000000000001</v>
      </c>
      <c r="S394" s="209">
        <v>0</v>
      </c>
      <c r="T394" s="210">
        <f>S394*H394</f>
        <v>0</v>
      </c>
      <c r="AR394" s="15" t="s">
        <v>230</v>
      </c>
      <c r="AT394" s="15" t="s">
        <v>137</v>
      </c>
      <c r="AU394" s="15" t="s">
        <v>78</v>
      </c>
      <c r="AY394" s="15" t="s">
        <v>134</v>
      </c>
      <c r="BE394" s="211">
        <f>IF(N394="základní",J394,0)</f>
        <v>0</v>
      </c>
      <c r="BF394" s="211">
        <f>IF(N394="snížená",J394,0)</f>
        <v>0</v>
      </c>
      <c r="BG394" s="211">
        <f>IF(N394="zákl. přenesená",J394,0)</f>
        <v>0</v>
      </c>
      <c r="BH394" s="211">
        <f>IF(N394="sníž. přenesená",J394,0)</f>
        <v>0</v>
      </c>
      <c r="BI394" s="211">
        <f>IF(N394="nulová",J394,0)</f>
        <v>0</v>
      </c>
      <c r="BJ394" s="15" t="s">
        <v>76</v>
      </c>
      <c r="BK394" s="211">
        <f>ROUND(I394*H394,2)</f>
        <v>0</v>
      </c>
      <c r="BL394" s="15" t="s">
        <v>230</v>
      </c>
      <c r="BM394" s="15" t="s">
        <v>771</v>
      </c>
    </row>
    <row r="395" s="11" customFormat="1">
      <c r="B395" s="212"/>
      <c r="C395" s="213"/>
      <c r="D395" s="214" t="s">
        <v>148</v>
      </c>
      <c r="E395" s="215" t="s">
        <v>1</v>
      </c>
      <c r="F395" s="216" t="s">
        <v>772</v>
      </c>
      <c r="G395" s="213"/>
      <c r="H395" s="217">
        <v>7.5999999999999996</v>
      </c>
      <c r="I395" s="218"/>
      <c r="J395" s="213"/>
      <c r="K395" s="213"/>
      <c r="L395" s="219"/>
      <c r="M395" s="220"/>
      <c r="N395" s="221"/>
      <c r="O395" s="221"/>
      <c r="P395" s="221"/>
      <c r="Q395" s="221"/>
      <c r="R395" s="221"/>
      <c r="S395" s="221"/>
      <c r="T395" s="222"/>
      <c r="AT395" s="223" t="s">
        <v>148</v>
      </c>
      <c r="AU395" s="223" t="s">
        <v>78</v>
      </c>
      <c r="AV395" s="11" t="s">
        <v>78</v>
      </c>
      <c r="AW395" s="11" t="s">
        <v>30</v>
      </c>
      <c r="AX395" s="11" t="s">
        <v>68</v>
      </c>
      <c r="AY395" s="223" t="s">
        <v>134</v>
      </c>
    </row>
    <row r="396" s="11" customFormat="1">
      <c r="B396" s="212"/>
      <c r="C396" s="213"/>
      <c r="D396" s="214" t="s">
        <v>148</v>
      </c>
      <c r="E396" s="215" t="s">
        <v>1</v>
      </c>
      <c r="F396" s="216" t="s">
        <v>773</v>
      </c>
      <c r="G396" s="213"/>
      <c r="H396" s="217">
        <v>14</v>
      </c>
      <c r="I396" s="218"/>
      <c r="J396" s="213"/>
      <c r="K396" s="213"/>
      <c r="L396" s="219"/>
      <c r="M396" s="220"/>
      <c r="N396" s="221"/>
      <c r="O396" s="221"/>
      <c r="P396" s="221"/>
      <c r="Q396" s="221"/>
      <c r="R396" s="221"/>
      <c r="S396" s="221"/>
      <c r="T396" s="222"/>
      <c r="AT396" s="223" t="s">
        <v>148</v>
      </c>
      <c r="AU396" s="223" t="s">
        <v>78</v>
      </c>
      <c r="AV396" s="11" t="s">
        <v>78</v>
      </c>
      <c r="AW396" s="11" t="s">
        <v>30</v>
      </c>
      <c r="AX396" s="11" t="s">
        <v>68</v>
      </c>
      <c r="AY396" s="223" t="s">
        <v>134</v>
      </c>
    </row>
    <row r="397" s="12" customFormat="1">
      <c r="B397" s="224"/>
      <c r="C397" s="225"/>
      <c r="D397" s="214" t="s">
        <v>148</v>
      </c>
      <c r="E397" s="226" t="s">
        <v>1</v>
      </c>
      <c r="F397" s="227" t="s">
        <v>150</v>
      </c>
      <c r="G397" s="225"/>
      <c r="H397" s="228">
        <v>21.600000000000001</v>
      </c>
      <c r="I397" s="229"/>
      <c r="J397" s="225"/>
      <c r="K397" s="225"/>
      <c r="L397" s="230"/>
      <c r="M397" s="231"/>
      <c r="N397" s="232"/>
      <c r="O397" s="232"/>
      <c r="P397" s="232"/>
      <c r="Q397" s="232"/>
      <c r="R397" s="232"/>
      <c r="S397" s="232"/>
      <c r="T397" s="233"/>
      <c r="AT397" s="234" t="s">
        <v>148</v>
      </c>
      <c r="AU397" s="234" t="s">
        <v>78</v>
      </c>
      <c r="AV397" s="12" t="s">
        <v>142</v>
      </c>
      <c r="AW397" s="12" t="s">
        <v>4</v>
      </c>
      <c r="AX397" s="12" t="s">
        <v>76</v>
      </c>
      <c r="AY397" s="234" t="s">
        <v>134</v>
      </c>
    </row>
    <row r="398" s="1" customFormat="1" ht="16.5" customHeight="1">
      <c r="B398" s="36"/>
      <c r="C398" s="245" t="s">
        <v>774</v>
      </c>
      <c r="D398" s="245" t="s">
        <v>231</v>
      </c>
      <c r="E398" s="246" t="s">
        <v>775</v>
      </c>
      <c r="F398" s="247" t="s">
        <v>776</v>
      </c>
      <c r="G398" s="248" t="s">
        <v>146</v>
      </c>
      <c r="H398" s="249">
        <v>23.760000000000002</v>
      </c>
      <c r="I398" s="250"/>
      <c r="J398" s="251">
        <f>ROUND(I398*H398,2)</f>
        <v>0</v>
      </c>
      <c r="K398" s="247" t="s">
        <v>1</v>
      </c>
      <c r="L398" s="252"/>
      <c r="M398" s="253" t="s">
        <v>1</v>
      </c>
      <c r="N398" s="254" t="s">
        <v>39</v>
      </c>
      <c r="O398" s="77"/>
      <c r="P398" s="209">
        <f>O398*H398</f>
        <v>0</v>
      </c>
      <c r="Q398" s="209">
        <v>0.0126</v>
      </c>
      <c r="R398" s="209">
        <f>Q398*H398</f>
        <v>0.29937600000000003</v>
      </c>
      <c r="S398" s="209">
        <v>0</v>
      </c>
      <c r="T398" s="210">
        <f>S398*H398</f>
        <v>0</v>
      </c>
      <c r="AR398" s="15" t="s">
        <v>309</v>
      </c>
      <c r="AT398" s="15" t="s">
        <v>231</v>
      </c>
      <c r="AU398" s="15" t="s">
        <v>78</v>
      </c>
      <c r="AY398" s="15" t="s">
        <v>134</v>
      </c>
      <c r="BE398" s="211">
        <f>IF(N398="základní",J398,0)</f>
        <v>0</v>
      </c>
      <c r="BF398" s="211">
        <f>IF(N398="snížená",J398,0)</f>
        <v>0</v>
      </c>
      <c r="BG398" s="211">
        <f>IF(N398="zákl. přenesená",J398,0)</f>
        <v>0</v>
      </c>
      <c r="BH398" s="211">
        <f>IF(N398="sníž. přenesená",J398,0)</f>
        <v>0</v>
      </c>
      <c r="BI398" s="211">
        <f>IF(N398="nulová",J398,0)</f>
        <v>0</v>
      </c>
      <c r="BJ398" s="15" t="s">
        <v>76</v>
      </c>
      <c r="BK398" s="211">
        <f>ROUND(I398*H398,2)</f>
        <v>0</v>
      </c>
      <c r="BL398" s="15" t="s">
        <v>230</v>
      </c>
      <c r="BM398" s="15" t="s">
        <v>777</v>
      </c>
    </row>
    <row r="399" s="11" customFormat="1">
      <c r="B399" s="212"/>
      <c r="C399" s="213"/>
      <c r="D399" s="214" t="s">
        <v>148</v>
      </c>
      <c r="E399" s="215" t="s">
        <v>1</v>
      </c>
      <c r="F399" s="216" t="s">
        <v>778</v>
      </c>
      <c r="G399" s="213"/>
      <c r="H399" s="217">
        <v>23.760000000000002</v>
      </c>
      <c r="I399" s="218"/>
      <c r="J399" s="213"/>
      <c r="K399" s="213"/>
      <c r="L399" s="219"/>
      <c r="M399" s="220"/>
      <c r="N399" s="221"/>
      <c r="O399" s="221"/>
      <c r="P399" s="221"/>
      <c r="Q399" s="221"/>
      <c r="R399" s="221"/>
      <c r="S399" s="221"/>
      <c r="T399" s="222"/>
      <c r="AT399" s="223" t="s">
        <v>148</v>
      </c>
      <c r="AU399" s="223" t="s">
        <v>78</v>
      </c>
      <c r="AV399" s="11" t="s">
        <v>78</v>
      </c>
      <c r="AW399" s="11" t="s">
        <v>30</v>
      </c>
      <c r="AX399" s="11" t="s">
        <v>76</v>
      </c>
      <c r="AY399" s="223" t="s">
        <v>134</v>
      </c>
    </row>
    <row r="400" s="1" customFormat="1" ht="16.5" customHeight="1">
      <c r="B400" s="36"/>
      <c r="C400" s="200" t="s">
        <v>779</v>
      </c>
      <c r="D400" s="200" t="s">
        <v>137</v>
      </c>
      <c r="E400" s="201" t="s">
        <v>780</v>
      </c>
      <c r="F400" s="202" t="s">
        <v>781</v>
      </c>
      <c r="G400" s="203" t="s">
        <v>157</v>
      </c>
      <c r="H400" s="204">
        <v>0.90000000000000002</v>
      </c>
      <c r="I400" s="205"/>
      <c r="J400" s="206">
        <f>ROUND(I400*H400,2)</f>
        <v>0</v>
      </c>
      <c r="K400" s="202" t="s">
        <v>1</v>
      </c>
      <c r="L400" s="41"/>
      <c r="M400" s="207" t="s">
        <v>1</v>
      </c>
      <c r="N400" s="208" t="s">
        <v>39</v>
      </c>
      <c r="O400" s="77"/>
      <c r="P400" s="209">
        <f>O400*H400</f>
        <v>0</v>
      </c>
      <c r="Q400" s="209">
        <v>0.00025999999999999998</v>
      </c>
      <c r="R400" s="209">
        <f>Q400*H400</f>
        <v>0.000234</v>
      </c>
      <c r="S400" s="209">
        <v>0</v>
      </c>
      <c r="T400" s="210">
        <f>S400*H400</f>
        <v>0</v>
      </c>
      <c r="AR400" s="15" t="s">
        <v>230</v>
      </c>
      <c r="AT400" s="15" t="s">
        <v>137</v>
      </c>
      <c r="AU400" s="15" t="s">
        <v>78</v>
      </c>
      <c r="AY400" s="15" t="s">
        <v>134</v>
      </c>
      <c r="BE400" s="211">
        <f>IF(N400="základní",J400,0)</f>
        <v>0</v>
      </c>
      <c r="BF400" s="211">
        <f>IF(N400="snížená",J400,0)</f>
        <v>0</v>
      </c>
      <c r="BG400" s="211">
        <f>IF(N400="zákl. přenesená",J400,0)</f>
        <v>0</v>
      </c>
      <c r="BH400" s="211">
        <f>IF(N400="sníž. přenesená",J400,0)</f>
        <v>0</v>
      </c>
      <c r="BI400" s="211">
        <f>IF(N400="nulová",J400,0)</f>
        <v>0</v>
      </c>
      <c r="BJ400" s="15" t="s">
        <v>76</v>
      </c>
      <c r="BK400" s="211">
        <f>ROUND(I400*H400,2)</f>
        <v>0</v>
      </c>
      <c r="BL400" s="15" t="s">
        <v>230</v>
      </c>
      <c r="BM400" s="15" t="s">
        <v>782</v>
      </c>
    </row>
    <row r="401" s="11" customFormat="1">
      <c r="B401" s="212"/>
      <c r="C401" s="213"/>
      <c r="D401" s="214" t="s">
        <v>148</v>
      </c>
      <c r="E401" s="215" t="s">
        <v>1</v>
      </c>
      <c r="F401" s="216" t="s">
        <v>783</v>
      </c>
      <c r="G401" s="213"/>
      <c r="H401" s="217">
        <v>0.90000000000000002</v>
      </c>
      <c r="I401" s="218"/>
      <c r="J401" s="213"/>
      <c r="K401" s="213"/>
      <c r="L401" s="219"/>
      <c r="M401" s="220"/>
      <c r="N401" s="221"/>
      <c r="O401" s="221"/>
      <c r="P401" s="221"/>
      <c r="Q401" s="221"/>
      <c r="R401" s="221"/>
      <c r="S401" s="221"/>
      <c r="T401" s="222"/>
      <c r="AT401" s="223" t="s">
        <v>148</v>
      </c>
      <c r="AU401" s="223" t="s">
        <v>78</v>
      </c>
      <c r="AV401" s="11" t="s">
        <v>78</v>
      </c>
      <c r="AW401" s="11" t="s">
        <v>30</v>
      </c>
      <c r="AX401" s="11" t="s">
        <v>68</v>
      </c>
      <c r="AY401" s="223" t="s">
        <v>134</v>
      </c>
    </row>
    <row r="402" s="12" customFormat="1">
      <c r="B402" s="224"/>
      <c r="C402" s="225"/>
      <c r="D402" s="214" t="s">
        <v>148</v>
      </c>
      <c r="E402" s="226" t="s">
        <v>1</v>
      </c>
      <c r="F402" s="227" t="s">
        <v>150</v>
      </c>
      <c r="G402" s="225"/>
      <c r="H402" s="228">
        <v>0.90000000000000002</v>
      </c>
      <c r="I402" s="229"/>
      <c r="J402" s="225"/>
      <c r="K402" s="225"/>
      <c r="L402" s="230"/>
      <c r="M402" s="231"/>
      <c r="N402" s="232"/>
      <c r="O402" s="232"/>
      <c r="P402" s="232"/>
      <c r="Q402" s="232"/>
      <c r="R402" s="232"/>
      <c r="S402" s="232"/>
      <c r="T402" s="233"/>
      <c r="AT402" s="234" t="s">
        <v>148</v>
      </c>
      <c r="AU402" s="234" t="s">
        <v>78</v>
      </c>
      <c r="AV402" s="12" t="s">
        <v>142</v>
      </c>
      <c r="AW402" s="12" t="s">
        <v>4</v>
      </c>
      <c r="AX402" s="12" t="s">
        <v>76</v>
      </c>
      <c r="AY402" s="234" t="s">
        <v>134</v>
      </c>
    </row>
    <row r="403" s="1" customFormat="1" ht="16.5" customHeight="1">
      <c r="B403" s="36"/>
      <c r="C403" s="200" t="s">
        <v>784</v>
      </c>
      <c r="D403" s="200" t="s">
        <v>137</v>
      </c>
      <c r="E403" s="201" t="s">
        <v>785</v>
      </c>
      <c r="F403" s="202" t="s">
        <v>786</v>
      </c>
      <c r="G403" s="203" t="s">
        <v>146</v>
      </c>
      <c r="H403" s="204">
        <v>21.600000000000001</v>
      </c>
      <c r="I403" s="205"/>
      <c r="J403" s="206">
        <f>ROUND(I403*H403,2)</f>
        <v>0</v>
      </c>
      <c r="K403" s="202" t="s">
        <v>1</v>
      </c>
      <c r="L403" s="41"/>
      <c r="M403" s="207" t="s">
        <v>1</v>
      </c>
      <c r="N403" s="208" t="s">
        <v>39</v>
      </c>
      <c r="O403" s="77"/>
      <c r="P403" s="209">
        <f>O403*H403</f>
        <v>0</v>
      </c>
      <c r="Q403" s="209">
        <v>0.00029999999999999997</v>
      </c>
      <c r="R403" s="209">
        <f>Q403*H403</f>
        <v>0.0064799999999999996</v>
      </c>
      <c r="S403" s="209">
        <v>0</v>
      </c>
      <c r="T403" s="210">
        <f>S403*H403</f>
        <v>0</v>
      </c>
      <c r="AR403" s="15" t="s">
        <v>230</v>
      </c>
      <c r="AT403" s="15" t="s">
        <v>137</v>
      </c>
      <c r="AU403" s="15" t="s">
        <v>78</v>
      </c>
      <c r="AY403" s="15" t="s">
        <v>134</v>
      </c>
      <c r="BE403" s="211">
        <f>IF(N403="základní",J403,0)</f>
        <v>0</v>
      </c>
      <c r="BF403" s="211">
        <f>IF(N403="snížená",J403,0)</f>
        <v>0</v>
      </c>
      <c r="BG403" s="211">
        <f>IF(N403="zákl. přenesená",J403,0)</f>
        <v>0</v>
      </c>
      <c r="BH403" s="211">
        <f>IF(N403="sníž. přenesená",J403,0)</f>
        <v>0</v>
      </c>
      <c r="BI403" s="211">
        <f>IF(N403="nulová",J403,0)</f>
        <v>0</v>
      </c>
      <c r="BJ403" s="15" t="s">
        <v>76</v>
      </c>
      <c r="BK403" s="211">
        <f>ROUND(I403*H403,2)</f>
        <v>0</v>
      </c>
      <c r="BL403" s="15" t="s">
        <v>230</v>
      </c>
      <c r="BM403" s="15" t="s">
        <v>787</v>
      </c>
    </row>
    <row r="404" s="11" customFormat="1">
      <c r="B404" s="212"/>
      <c r="C404" s="213"/>
      <c r="D404" s="214" t="s">
        <v>148</v>
      </c>
      <c r="E404" s="215" t="s">
        <v>1</v>
      </c>
      <c r="F404" s="216" t="s">
        <v>772</v>
      </c>
      <c r="G404" s="213"/>
      <c r="H404" s="217">
        <v>7.5999999999999996</v>
      </c>
      <c r="I404" s="218"/>
      <c r="J404" s="213"/>
      <c r="K404" s="213"/>
      <c r="L404" s="219"/>
      <c r="M404" s="220"/>
      <c r="N404" s="221"/>
      <c r="O404" s="221"/>
      <c r="P404" s="221"/>
      <c r="Q404" s="221"/>
      <c r="R404" s="221"/>
      <c r="S404" s="221"/>
      <c r="T404" s="222"/>
      <c r="AT404" s="223" t="s">
        <v>148</v>
      </c>
      <c r="AU404" s="223" t="s">
        <v>78</v>
      </c>
      <c r="AV404" s="11" t="s">
        <v>78</v>
      </c>
      <c r="AW404" s="11" t="s">
        <v>30</v>
      </c>
      <c r="AX404" s="11" t="s">
        <v>68</v>
      </c>
      <c r="AY404" s="223" t="s">
        <v>134</v>
      </c>
    </row>
    <row r="405" s="11" customFormat="1">
      <c r="B405" s="212"/>
      <c r="C405" s="213"/>
      <c r="D405" s="214" t="s">
        <v>148</v>
      </c>
      <c r="E405" s="215" t="s">
        <v>1</v>
      </c>
      <c r="F405" s="216" t="s">
        <v>773</v>
      </c>
      <c r="G405" s="213"/>
      <c r="H405" s="217">
        <v>14</v>
      </c>
      <c r="I405" s="218"/>
      <c r="J405" s="213"/>
      <c r="K405" s="213"/>
      <c r="L405" s="219"/>
      <c r="M405" s="220"/>
      <c r="N405" s="221"/>
      <c r="O405" s="221"/>
      <c r="P405" s="221"/>
      <c r="Q405" s="221"/>
      <c r="R405" s="221"/>
      <c r="S405" s="221"/>
      <c r="T405" s="222"/>
      <c r="AT405" s="223" t="s">
        <v>148</v>
      </c>
      <c r="AU405" s="223" t="s">
        <v>78</v>
      </c>
      <c r="AV405" s="11" t="s">
        <v>78</v>
      </c>
      <c r="AW405" s="11" t="s">
        <v>30</v>
      </c>
      <c r="AX405" s="11" t="s">
        <v>68</v>
      </c>
      <c r="AY405" s="223" t="s">
        <v>134</v>
      </c>
    </row>
    <row r="406" s="12" customFormat="1">
      <c r="B406" s="224"/>
      <c r="C406" s="225"/>
      <c r="D406" s="214" t="s">
        <v>148</v>
      </c>
      <c r="E406" s="226" t="s">
        <v>1</v>
      </c>
      <c r="F406" s="227" t="s">
        <v>150</v>
      </c>
      <c r="G406" s="225"/>
      <c r="H406" s="228">
        <v>21.600000000000001</v>
      </c>
      <c r="I406" s="229"/>
      <c r="J406" s="225"/>
      <c r="K406" s="225"/>
      <c r="L406" s="230"/>
      <c r="M406" s="231"/>
      <c r="N406" s="232"/>
      <c r="O406" s="232"/>
      <c r="P406" s="232"/>
      <c r="Q406" s="232"/>
      <c r="R406" s="232"/>
      <c r="S406" s="232"/>
      <c r="T406" s="233"/>
      <c r="AT406" s="234" t="s">
        <v>148</v>
      </c>
      <c r="AU406" s="234" t="s">
        <v>78</v>
      </c>
      <c r="AV406" s="12" t="s">
        <v>142</v>
      </c>
      <c r="AW406" s="12" t="s">
        <v>4</v>
      </c>
      <c r="AX406" s="12" t="s">
        <v>76</v>
      </c>
      <c r="AY406" s="234" t="s">
        <v>134</v>
      </c>
    </row>
    <row r="407" s="1" customFormat="1" ht="16.5" customHeight="1">
      <c r="B407" s="36"/>
      <c r="C407" s="200" t="s">
        <v>788</v>
      </c>
      <c r="D407" s="200" t="s">
        <v>137</v>
      </c>
      <c r="E407" s="201" t="s">
        <v>789</v>
      </c>
      <c r="F407" s="202" t="s">
        <v>790</v>
      </c>
      <c r="G407" s="203" t="s">
        <v>157</v>
      </c>
      <c r="H407" s="204">
        <v>9.4900000000000002</v>
      </c>
      <c r="I407" s="205"/>
      <c r="J407" s="206">
        <f>ROUND(I407*H407,2)</f>
        <v>0</v>
      </c>
      <c r="K407" s="202" t="s">
        <v>1</v>
      </c>
      <c r="L407" s="41"/>
      <c r="M407" s="207" t="s">
        <v>1</v>
      </c>
      <c r="N407" s="208" t="s">
        <v>39</v>
      </c>
      <c r="O407" s="77"/>
      <c r="P407" s="209">
        <f>O407*H407</f>
        <v>0</v>
      </c>
      <c r="Q407" s="209">
        <v>3.0000000000000001E-05</v>
      </c>
      <c r="R407" s="209">
        <f>Q407*H407</f>
        <v>0.00028470000000000004</v>
      </c>
      <c r="S407" s="209">
        <v>0</v>
      </c>
      <c r="T407" s="210">
        <f>S407*H407</f>
        <v>0</v>
      </c>
      <c r="AR407" s="15" t="s">
        <v>230</v>
      </c>
      <c r="AT407" s="15" t="s">
        <v>137</v>
      </c>
      <c r="AU407" s="15" t="s">
        <v>78</v>
      </c>
      <c r="AY407" s="15" t="s">
        <v>134</v>
      </c>
      <c r="BE407" s="211">
        <f>IF(N407="základní",J407,0)</f>
        <v>0</v>
      </c>
      <c r="BF407" s="211">
        <f>IF(N407="snížená",J407,0)</f>
        <v>0</v>
      </c>
      <c r="BG407" s="211">
        <f>IF(N407="zákl. přenesená",J407,0)</f>
        <v>0</v>
      </c>
      <c r="BH407" s="211">
        <f>IF(N407="sníž. přenesená",J407,0)</f>
        <v>0</v>
      </c>
      <c r="BI407" s="211">
        <f>IF(N407="nulová",J407,0)</f>
        <v>0</v>
      </c>
      <c r="BJ407" s="15" t="s">
        <v>76</v>
      </c>
      <c r="BK407" s="211">
        <f>ROUND(I407*H407,2)</f>
        <v>0</v>
      </c>
      <c r="BL407" s="15" t="s">
        <v>230</v>
      </c>
      <c r="BM407" s="15" t="s">
        <v>791</v>
      </c>
    </row>
    <row r="408" s="13" customFormat="1">
      <c r="B408" s="235"/>
      <c r="C408" s="236"/>
      <c r="D408" s="214" t="s">
        <v>148</v>
      </c>
      <c r="E408" s="237" t="s">
        <v>1</v>
      </c>
      <c r="F408" s="238" t="s">
        <v>792</v>
      </c>
      <c r="G408" s="236"/>
      <c r="H408" s="237" t="s">
        <v>1</v>
      </c>
      <c r="I408" s="239"/>
      <c r="J408" s="236"/>
      <c r="K408" s="236"/>
      <c r="L408" s="240"/>
      <c r="M408" s="241"/>
      <c r="N408" s="242"/>
      <c r="O408" s="242"/>
      <c r="P408" s="242"/>
      <c r="Q408" s="242"/>
      <c r="R408" s="242"/>
      <c r="S408" s="242"/>
      <c r="T408" s="243"/>
      <c r="AT408" s="244" t="s">
        <v>148</v>
      </c>
      <c r="AU408" s="244" t="s">
        <v>78</v>
      </c>
      <c r="AV408" s="13" t="s">
        <v>76</v>
      </c>
      <c r="AW408" s="13" t="s">
        <v>30</v>
      </c>
      <c r="AX408" s="13" t="s">
        <v>68</v>
      </c>
      <c r="AY408" s="244" t="s">
        <v>134</v>
      </c>
    </row>
    <row r="409" s="11" customFormat="1">
      <c r="B409" s="212"/>
      <c r="C409" s="213"/>
      <c r="D409" s="214" t="s">
        <v>148</v>
      </c>
      <c r="E409" s="215" t="s">
        <v>1</v>
      </c>
      <c r="F409" s="216" t="s">
        <v>793</v>
      </c>
      <c r="G409" s="213"/>
      <c r="H409" s="217">
        <v>9.4900000000000002</v>
      </c>
      <c r="I409" s="218"/>
      <c r="J409" s="213"/>
      <c r="K409" s="213"/>
      <c r="L409" s="219"/>
      <c r="M409" s="220"/>
      <c r="N409" s="221"/>
      <c r="O409" s="221"/>
      <c r="P409" s="221"/>
      <c r="Q409" s="221"/>
      <c r="R409" s="221"/>
      <c r="S409" s="221"/>
      <c r="T409" s="222"/>
      <c r="AT409" s="223" t="s">
        <v>148</v>
      </c>
      <c r="AU409" s="223" t="s">
        <v>78</v>
      </c>
      <c r="AV409" s="11" t="s">
        <v>78</v>
      </c>
      <c r="AW409" s="11" t="s">
        <v>30</v>
      </c>
      <c r="AX409" s="11" t="s">
        <v>68</v>
      </c>
      <c r="AY409" s="223" t="s">
        <v>134</v>
      </c>
    </row>
    <row r="410" s="12" customFormat="1">
      <c r="B410" s="224"/>
      <c r="C410" s="225"/>
      <c r="D410" s="214" t="s">
        <v>148</v>
      </c>
      <c r="E410" s="226" t="s">
        <v>1</v>
      </c>
      <c r="F410" s="227" t="s">
        <v>150</v>
      </c>
      <c r="G410" s="225"/>
      <c r="H410" s="228">
        <v>9.4900000000000002</v>
      </c>
      <c r="I410" s="229"/>
      <c r="J410" s="225"/>
      <c r="K410" s="225"/>
      <c r="L410" s="230"/>
      <c r="M410" s="231"/>
      <c r="N410" s="232"/>
      <c r="O410" s="232"/>
      <c r="P410" s="232"/>
      <c r="Q410" s="232"/>
      <c r="R410" s="232"/>
      <c r="S410" s="232"/>
      <c r="T410" s="233"/>
      <c r="AT410" s="234" t="s">
        <v>148</v>
      </c>
      <c r="AU410" s="234" t="s">
        <v>78</v>
      </c>
      <c r="AV410" s="12" t="s">
        <v>142</v>
      </c>
      <c r="AW410" s="12" t="s">
        <v>4</v>
      </c>
      <c r="AX410" s="12" t="s">
        <v>76</v>
      </c>
      <c r="AY410" s="234" t="s">
        <v>134</v>
      </c>
    </row>
    <row r="411" s="1" customFormat="1" ht="16.5" customHeight="1">
      <c r="B411" s="36"/>
      <c r="C411" s="200" t="s">
        <v>794</v>
      </c>
      <c r="D411" s="200" t="s">
        <v>137</v>
      </c>
      <c r="E411" s="201" t="s">
        <v>795</v>
      </c>
      <c r="F411" s="202" t="s">
        <v>796</v>
      </c>
      <c r="G411" s="203" t="s">
        <v>140</v>
      </c>
      <c r="H411" s="204">
        <v>3</v>
      </c>
      <c r="I411" s="205"/>
      <c r="J411" s="206">
        <f>ROUND(I411*H411,2)</f>
        <v>0</v>
      </c>
      <c r="K411" s="202" t="s">
        <v>1</v>
      </c>
      <c r="L411" s="41"/>
      <c r="M411" s="207" t="s">
        <v>1</v>
      </c>
      <c r="N411" s="208" t="s">
        <v>39</v>
      </c>
      <c r="O411" s="77"/>
      <c r="P411" s="209">
        <f>O411*H411</f>
        <v>0</v>
      </c>
      <c r="Q411" s="209">
        <v>0</v>
      </c>
      <c r="R411" s="209">
        <f>Q411*H411</f>
        <v>0</v>
      </c>
      <c r="S411" s="209">
        <v>0</v>
      </c>
      <c r="T411" s="210">
        <f>S411*H411</f>
        <v>0</v>
      </c>
      <c r="AR411" s="15" t="s">
        <v>230</v>
      </c>
      <c r="AT411" s="15" t="s">
        <v>137</v>
      </c>
      <c r="AU411" s="15" t="s">
        <v>78</v>
      </c>
      <c r="AY411" s="15" t="s">
        <v>134</v>
      </c>
      <c r="BE411" s="211">
        <f>IF(N411="základní",J411,0)</f>
        <v>0</v>
      </c>
      <c r="BF411" s="211">
        <f>IF(N411="snížená",J411,0)</f>
        <v>0</v>
      </c>
      <c r="BG411" s="211">
        <f>IF(N411="zákl. přenesená",J411,0)</f>
        <v>0</v>
      </c>
      <c r="BH411" s="211">
        <f>IF(N411="sníž. přenesená",J411,0)</f>
        <v>0</v>
      </c>
      <c r="BI411" s="211">
        <f>IF(N411="nulová",J411,0)</f>
        <v>0</v>
      </c>
      <c r="BJ411" s="15" t="s">
        <v>76</v>
      </c>
      <c r="BK411" s="211">
        <f>ROUND(I411*H411,2)</f>
        <v>0</v>
      </c>
      <c r="BL411" s="15" t="s">
        <v>230</v>
      </c>
      <c r="BM411" s="15" t="s">
        <v>797</v>
      </c>
    </row>
    <row r="412" s="1" customFormat="1" ht="22.5" customHeight="1">
      <c r="B412" s="36"/>
      <c r="C412" s="200" t="s">
        <v>798</v>
      </c>
      <c r="D412" s="200" t="s">
        <v>137</v>
      </c>
      <c r="E412" s="201" t="s">
        <v>799</v>
      </c>
      <c r="F412" s="202" t="s">
        <v>800</v>
      </c>
      <c r="G412" s="203" t="s">
        <v>303</v>
      </c>
      <c r="H412" s="204">
        <v>0.42099999999999999</v>
      </c>
      <c r="I412" s="205"/>
      <c r="J412" s="206">
        <f>ROUND(I412*H412,2)</f>
        <v>0</v>
      </c>
      <c r="K412" s="202" t="s">
        <v>141</v>
      </c>
      <c r="L412" s="41"/>
      <c r="M412" s="207" t="s">
        <v>1</v>
      </c>
      <c r="N412" s="208" t="s">
        <v>39</v>
      </c>
      <c r="O412" s="77"/>
      <c r="P412" s="209">
        <f>O412*H412</f>
        <v>0</v>
      </c>
      <c r="Q412" s="209">
        <v>0</v>
      </c>
      <c r="R412" s="209">
        <f>Q412*H412</f>
        <v>0</v>
      </c>
      <c r="S412" s="209">
        <v>0</v>
      </c>
      <c r="T412" s="210">
        <f>S412*H412</f>
        <v>0</v>
      </c>
      <c r="AR412" s="15" t="s">
        <v>230</v>
      </c>
      <c r="AT412" s="15" t="s">
        <v>137</v>
      </c>
      <c r="AU412" s="15" t="s">
        <v>78</v>
      </c>
      <c r="AY412" s="15" t="s">
        <v>134</v>
      </c>
      <c r="BE412" s="211">
        <f>IF(N412="základní",J412,0)</f>
        <v>0</v>
      </c>
      <c r="BF412" s="211">
        <f>IF(N412="snížená",J412,0)</f>
        <v>0</v>
      </c>
      <c r="BG412" s="211">
        <f>IF(N412="zákl. přenesená",J412,0)</f>
        <v>0</v>
      </c>
      <c r="BH412" s="211">
        <f>IF(N412="sníž. přenesená",J412,0)</f>
        <v>0</v>
      </c>
      <c r="BI412" s="211">
        <f>IF(N412="nulová",J412,0)</f>
        <v>0</v>
      </c>
      <c r="BJ412" s="15" t="s">
        <v>76</v>
      </c>
      <c r="BK412" s="211">
        <f>ROUND(I412*H412,2)</f>
        <v>0</v>
      </c>
      <c r="BL412" s="15" t="s">
        <v>230</v>
      </c>
      <c r="BM412" s="15" t="s">
        <v>801</v>
      </c>
    </row>
    <row r="413" s="10" customFormat="1" ht="22.8" customHeight="1">
      <c r="B413" s="184"/>
      <c r="C413" s="185"/>
      <c r="D413" s="186" t="s">
        <v>67</v>
      </c>
      <c r="E413" s="198" t="s">
        <v>802</v>
      </c>
      <c r="F413" s="198" t="s">
        <v>803</v>
      </c>
      <c r="G413" s="185"/>
      <c r="H413" s="185"/>
      <c r="I413" s="188"/>
      <c r="J413" s="199">
        <f>BK413</f>
        <v>0</v>
      </c>
      <c r="K413" s="185"/>
      <c r="L413" s="190"/>
      <c r="M413" s="191"/>
      <c r="N413" s="192"/>
      <c r="O413" s="192"/>
      <c r="P413" s="193">
        <f>SUM(P414:P415)</f>
        <v>0</v>
      </c>
      <c r="Q413" s="192"/>
      <c r="R413" s="193">
        <f>SUM(R414:R415)</f>
        <v>0.0025199999999999997</v>
      </c>
      <c r="S413" s="192"/>
      <c r="T413" s="194">
        <f>SUM(T414:T415)</f>
        <v>0</v>
      </c>
      <c r="AR413" s="195" t="s">
        <v>78</v>
      </c>
      <c r="AT413" s="196" t="s">
        <v>67</v>
      </c>
      <c r="AU413" s="196" t="s">
        <v>76</v>
      </c>
      <c r="AY413" s="195" t="s">
        <v>134</v>
      </c>
      <c r="BK413" s="197">
        <f>SUM(BK414:BK415)</f>
        <v>0</v>
      </c>
    </row>
    <row r="414" s="1" customFormat="1" ht="16.5" customHeight="1">
      <c r="B414" s="36"/>
      <c r="C414" s="200" t="s">
        <v>804</v>
      </c>
      <c r="D414" s="200" t="s">
        <v>137</v>
      </c>
      <c r="E414" s="201" t="s">
        <v>805</v>
      </c>
      <c r="F414" s="202" t="s">
        <v>806</v>
      </c>
      <c r="G414" s="203" t="s">
        <v>146</v>
      </c>
      <c r="H414" s="204">
        <v>12.6</v>
      </c>
      <c r="I414" s="205"/>
      <c r="J414" s="206">
        <f>ROUND(I414*H414,2)</f>
        <v>0</v>
      </c>
      <c r="K414" s="202" t="s">
        <v>1</v>
      </c>
      <c r="L414" s="41"/>
      <c r="M414" s="207" t="s">
        <v>1</v>
      </c>
      <c r="N414" s="208" t="s">
        <v>39</v>
      </c>
      <c r="O414" s="77"/>
      <c r="P414" s="209">
        <f>O414*H414</f>
        <v>0</v>
      </c>
      <c r="Q414" s="209">
        <v>8.0000000000000007E-05</v>
      </c>
      <c r="R414" s="209">
        <f>Q414*H414</f>
        <v>0.001008</v>
      </c>
      <c r="S414" s="209">
        <v>0</v>
      </c>
      <c r="T414" s="210">
        <f>S414*H414</f>
        <v>0</v>
      </c>
      <c r="AR414" s="15" t="s">
        <v>230</v>
      </c>
      <c r="AT414" s="15" t="s">
        <v>137</v>
      </c>
      <c r="AU414" s="15" t="s">
        <v>78</v>
      </c>
      <c r="AY414" s="15" t="s">
        <v>134</v>
      </c>
      <c r="BE414" s="211">
        <f>IF(N414="základní",J414,0)</f>
        <v>0</v>
      </c>
      <c r="BF414" s="211">
        <f>IF(N414="snížená",J414,0)</f>
        <v>0</v>
      </c>
      <c r="BG414" s="211">
        <f>IF(N414="zákl. přenesená",J414,0)</f>
        <v>0</v>
      </c>
      <c r="BH414" s="211">
        <f>IF(N414="sníž. přenesená",J414,0)</f>
        <v>0</v>
      </c>
      <c r="BI414" s="211">
        <f>IF(N414="nulová",J414,0)</f>
        <v>0</v>
      </c>
      <c r="BJ414" s="15" t="s">
        <v>76</v>
      </c>
      <c r="BK414" s="211">
        <f>ROUND(I414*H414,2)</f>
        <v>0</v>
      </c>
      <c r="BL414" s="15" t="s">
        <v>230</v>
      </c>
      <c r="BM414" s="15" t="s">
        <v>807</v>
      </c>
    </row>
    <row r="415" s="1" customFormat="1" ht="16.5" customHeight="1">
      <c r="B415" s="36"/>
      <c r="C415" s="200" t="s">
        <v>808</v>
      </c>
      <c r="D415" s="200" t="s">
        <v>137</v>
      </c>
      <c r="E415" s="201" t="s">
        <v>809</v>
      </c>
      <c r="F415" s="202" t="s">
        <v>810</v>
      </c>
      <c r="G415" s="203" t="s">
        <v>146</v>
      </c>
      <c r="H415" s="204">
        <v>12.6</v>
      </c>
      <c r="I415" s="205"/>
      <c r="J415" s="206">
        <f>ROUND(I415*H415,2)</f>
        <v>0</v>
      </c>
      <c r="K415" s="202" t="s">
        <v>141</v>
      </c>
      <c r="L415" s="41"/>
      <c r="M415" s="207" t="s">
        <v>1</v>
      </c>
      <c r="N415" s="208" t="s">
        <v>39</v>
      </c>
      <c r="O415" s="77"/>
      <c r="P415" s="209">
        <f>O415*H415</f>
        <v>0</v>
      </c>
      <c r="Q415" s="209">
        <v>0.00012</v>
      </c>
      <c r="R415" s="209">
        <f>Q415*H415</f>
        <v>0.0015119999999999999</v>
      </c>
      <c r="S415" s="209">
        <v>0</v>
      </c>
      <c r="T415" s="210">
        <f>S415*H415</f>
        <v>0</v>
      </c>
      <c r="AR415" s="15" t="s">
        <v>230</v>
      </c>
      <c r="AT415" s="15" t="s">
        <v>137</v>
      </c>
      <c r="AU415" s="15" t="s">
        <v>78</v>
      </c>
      <c r="AY415" s="15" t="s">
        <v>134</v>
      </c>
      <c r="BE415" s="211">
        <f>IF(N415="základní",J415,0)</f>
        <v>0</v>
      </c>
      <c r="BF415" s="211">
        <f>IF(N415="snížená",J415,0)</f>
        <v>0</v>
      </c>
      <c r="BG415" s="211">
        <f>IF(N415="zákl. přenesená",J415,0)</f>
        <v>0</v>
      </c>
      <c r="BH415" s="211">
        <f>IF(N415="sníž. přenesená",J415,0)</f>
        <v>0</v>
      </c>
      <c r="BI415" s="211">
        <f>IF(N415="nulová",J415,0)</f>
        <v>0</v>
      </c>
      <c r="BJ415" s="15" t="s">
        <v>76</v>
      </c>
      <c r="BK415" s="211">
        <f>ROUND(I415*H415,2)</f>
        <v>0</v>
      </c>
      <c r="BL415" s="15" t="s">
        <v>230</v>
      </c>
      <c r="BM415" s="15" t="s">
        <v>811</v>
      </c>
    </row>
    <row r="416" s="10" customFormat="1" ht="22.8" customHeight="1">
      <c r="B416" s="184"/>
      <c r="C416" s="185"/>
      <c r="D416" s="186" t="s">
        <v>67</v>
      </c>
      <c r="E416" s="198" t="s">
        <v>812</v>
      </c>
      <c r="F416" s="198" t="s">
        <v>813</v>
      </c>
      <c r="G416" s="185"/>
      <c r="H416" s="185"/>
      <c r="I416" s="188"/>
      <c r="J416" s="199">
        <f>BK416</f>
        <v>0</v>
      </c>
      <c r="K416" s="185"/>
      <c r="L416" s="190"/>
      <c r="M416" s="191"/>
      <c r="N416" s="192"/>
      <c r="O416" s="192"/>
      <c r="P416" s="193">
        <f>SUM(P417:P466)</f>
        <v>0</v>
      </c>
      <c r="Q416" s="192"/>
      <c r="R416" s="193">
        <f>SUM(R417:R466)</f>
        <v>0.10717710629999999</v>
      </c>
      <c r="S416" s="192"/>
      <c r="T416" s="194">
        <f>SUM(T417:T466)</f>
        <v>0.021839809999999998</v>
      </c>
      <c r="AR416" s="195" t="s">
        <v>78</v>
      </c>
      <c r="AT416" s="196" t="s">
        <v>67</v>
      </c>
      <c r="AU416" s="196" t="s">
        <v>76</v>
      </c>
      <c r="AY416" s="195" t="s">
        <v>134</v>
      </c>
      <c r="BK416" s="197">
        <f>SUM(BK417:BK466)</f>
        <v>0</v>
      </c>
    </row>
    <row r="417" s="1" customFormat="1" ht="16.5" customHeight="1">
      <c r="B417" s="36"/>
      <c r="C417" s="200" t="s">
        <v>814</v>
      </c>
      <c r="D417" s="200" t="s">
        <v>137</v>
      </c>
      <c r="E417" s="201" t="s">
        <v>815</v>
      </c>
      <c r="F417" s="202" t="s">
        <v>816</v>
      </c>
      <c r="G417" s="203" t="s">
        <v>146</v>
      </c>
      <c r="H417" s="204">
        <v>70.450999999999993</v>
      </c>
      <c r="I417" s="205"/>
      <c r="J417" s="206">
        <f>ROUND(I417*H417,2)</f>
        <v>0</v>
      </c>
      <c r="K417" s="202" t="s">
        <v>1</v>
      </c>
      <c r="L417" s="41"/>
      <c r="M417" s="207" t="s">
        <v>1</v>
      </c>
      <c r="N417" s="208" t="s">
        <v>39</v>
      </c>
      <c r="O417" s="77"/>
      <c r="P417" s="209">
        <f>O417*H417</f>
        <v>0</v>
      </c>
      <c r="Q417" s="209">
        <v>0</v>
      </c>
      <c r="R417" s="209">
        <f>Q417*H417</f>
        <v>0</v>
      </c>
      <c r="S417" s="209">
        <v>0</v>
      </c>
      <c r="T417" s="210">
        <f>S417*H417</f>
        <v>0</v>
      </c>
      <c r="AR417" s="15" t="s">
        <v>230</v>
      </c>
      <c r="AT417" s="15" t="s">
        <v>137</v>
      </c>
      <c r="AU417" s="15" t="s">
        <v>78</v>
      </c>
      <c r="AY417" s="15" t="s">
        <v>134</v>
      </c>
      <c r="BE417" s="211">
        <f>IF(N417="základní",J417,0)</f>
        <v>0</v>
      </c>
      <c r="BF417" s="211">
        <f>IF(N417="snížená",J417,0)</f>
        <v>0</v>
      </c>
      <c r="BG417" s="211">
        <f>IF(N417="zákl. přenesená",J417,0)</f>
        <v>0</v>
      </c>
      <c r="BH417" s="211">
        <f>IF(N417="sníž. přenesená",J417,0)</f>
        <v>0</v>
      </c>
      <c r="BI417" s="211">
        <f>IF(N417="nulová",J417,0)</f>
        <v>0</v>
      </c>
      <c r="BJ417" s="15" t="s">
        <v>76</v>
      </c>
      <c r="BK417" s="211">
        <f>ROUND(I417*H417,2)</f>
        <v>0</v>
      </c>
      <c r="BL417" s="15" t="s">
        <v>230</v>
      </c>
      <c r="BM417" s="15" t="s">
        <v>817</v>
      </c>
    </row>
    <row r="418" s="13" customFormat="1">
      <c r="B418" s="235"/>
      <c r="C418" s="236"/>
      <c r="D418" s="214" t="s">
        <v>148</v>
      </c>
      <c r="E418" s="237" t="s">
        <v>1</v>
      </c>
      <c r="F418" s="238" t="s">
        <v>296</v>
      </c>
      <c r="G418" s="236"/>
      <c r="H418" s="237" t="s">
        <v>1</v>
      </c>
      <c r="I418" s="239"/>
      <c r="J418" s="236"/>
      <c r="K418" s="236"/>
      <c r="L418" s="240"/>
      <c r="M418" s="241"/>
      <c r="N418" s="242"/>
      <c r="O418" s="242"/>
      <c r="P418" s="242"/>
      <c r="Q418" s="242"/>
      <c r="R418" s="242"/>
      <c r="S418" s="242"/>
      <c r="T418" s="243"/>
      <c r="AT418" s="244" t="s">
        <v>148</v>
      </c>
      <c r="AU418" s="244" t="s">
        <v>78</v>
      </c>
      <c r="AV418" s="13" t="s">
        <v>76</v>
      </c>
      <c r="AW418" s="13" t="s">
        <v>30</v>
      </c>
      <c r="AX418" s="13" t="s">
        <v>68</v>
      </c>
      <c r="AY418" s="244" t="s">
        <v>134</v>
      </c>
    </row>
    <row r="419" s="11" customFormat="1">
      <c r="B419" s="212"/>
      <c r="C419" s="213"/>
      <c r="D419" s="214" t="s">
        <v>148</v>
      </c>
      <c r="E419" s="215" t="s">
        <v>1</v>
      </c>
      <c r="F419" s="216" t="s">
        <v>818</v>
      </c>
      <c r="G419" s="213"/>
      <c r="H419" s="217">
        <v>19.942</v>
      </c>
      <c r="I419" s="218"/>
      <c r="J419" s="213"/>
      <c r="K419" s="213"/>
      <c r="L419" s="219"/>
      <c r="M419" s="220"/>
      <c r="N419" s="221"/>
      <c r="O419" s="221"/>
      <c r="P419" s="221"/>
      <c r="Q419" s="221"/>
      <c r="R419" s="221"/>
      <c r="S419" s="221"/>
      <c r="T419" s="222"/>
      <c r="AT419" s="223" t="s">
        <v>148</v>
      </c>
      <c r="AU419" s="223" t="s">
        <v>78</v>
      </c>
      <c r="AV419" s="11" t="s">
        <v>78</v>
      </c>
      <c r="AW419" s="11" t="s">
        <v>30</v>
      </c>
      <c r="AX419" s="11" t="s">
        <v>68</v>
      </c>
      <c r="AY419" s="223" t="s">
        <v>134</v>
      </c>
    </row>
    <row r="420" s="13" customFormat="1">
      <c r="B420" s="235"/>
      <c r="C420" s="236"/>
      <c r="D420" s="214" t="s">
        <v>148</v>
      </c>
      <c r="E420" s="237" t="s">
        <v>1</v>
      </c>
      <c r="F420" s="238" t="s">
        <v>819</v>
      </c>
      <c r="G420" s="236"/>
      <c r="H420" s="237" t="s">
        <v>1</v>
      </c>
      <c r="I420" s="239"/>
      <c r="J420" s="236"/>
      <c r="K420" s="236"/>
      <c r="L420" s="240"/>
      <c r="M420" s="241"/>
      <c r="N420" s="242"/>
      <c r="O420" s="242"/>
      <c r="P420" s="242"/>
      <c r="Q420" s="242"/>
      <c r="R420" s="242"/>
      <c r="S420" s="242"/>
      <c r="T420" s="243"/>
      <c r="AT420" s="244" t="s">
        <v>148</v>
      </c>
      <c r="AU420" s="244" t="s">
        <v>78</v>
      </c>
      <c r="AV420" s="13" t="s">
        <v>76</v>
      </c>
      <c r="AW420" s="13" t="s">
        <v>30</v>
      </c>
      <c r="AX420" s="13" t="s">
        <v>68</v>
      </c>
      <c r="AY420" s="244" t="s">
        <v>134</v>
      </c>
    </row>
    <row r="421" s="11" customFormat="1">
      <c r="B421" s="212"/>
      <c r="C421" s="213"/>
      <c r="D421" s="214" t="s">
        <v>148</v>
      </c>
      <c r="E421" s="215" t="s">
        <v>1</v>
      </c>
      <c r="F421" s="216" t="s">
        <v>820</v>
      </c>
      <c r="G421" s="213"/>
      <c r="H421" s="217">
        <v>4.8600000000000003</v>
      </c>
      <c r="I421" s="218"/>
      <c r="J421" s="213"/>
      <c r="K421" s="213"/>
      <c r="L421" s="219"/>
      <c r="M421" s="220"/>
      <c r="N421" s="221"/>
      <c r="O421" s="221"/>
      <c r="P421" s="221"/>
      <c r="Q421" s="221"/>
      <c r="R421" s="221"/>
      <c r="S421" s="221"/>
      <c r="T421" s="222"/>
      <c r="AT421" s="223" t="s">
        <v>148</v>
      </c>
      <c r="AU421" s="223" t="s">
        <v>78</v>
      </c>
      <c r="AV421" s="11" t="s">
        <v>78</v>
      </c>
      <c r="AW421" s="11" t="s">
        <v>30</v>
      </c>
      <c r="AX421" s="11" t="s">
        <v>68</v>
      </c>
      <c r="AY421" s="223" t="s">
        <v>134</v>
      </c>
    </row>
    <row r="422" s="13" customFormat="1">
      <c r="B422" s="235"/>
      <c r="C422" s="236"/>
      <c r="D422" s="214" t="s">
        <v>148</v>
      </c>
      <c r="E422" s="237" t="s">
        <v>1</v>
      </c>
      <c r="F422" s="238" t="s">
        <v>459</v>
      </c>
      <c r="G422" s="236"/>
      <c r="H422" s="237" t="s">
        <v>1</v>
      </c>
      <c r="I422" s="239"/>
      <c r="J422" s="236"/>
      <c r="K422" s="236"/>
      <c r="L422" s="240"/>
      <c r="M422" s="241"/>
      <c r="N422" s="242"/>
      <c r="O422" s="242"/>
      <c r="P422" s="242"/>
      <c r="Q422" s="242"/>
      <c r="R422" s="242"/>
      <c r="S422" s="242"/>
      <c r="T422" s="243"/>
      <c r="AT422" s="244" t="s">
        <v>148</v>
      </c>
      <c r="AU422" s="244" t="s">
        <v>78</v>
      </c>
      <c r="AV422" s="13" t="s">
        <v>76</v>
      </c>
      <c r="AW422" s="13" t="s">
        <v>30</v>
      </c>
      <c r="AX422" s="13" t="s">
        <v>68</v>
      </c>
      <c r="AY422" s="244" t="s">
        <v>134</v>
      </c>
    </row>
    <row r="423" s="11" customFormat="1">
      <c r="B423" s="212"/>
      <c r="C423" s="213"/>
      <c r="D423" s="214" t="s">
        <v>148</v>
      </c>
      <c r="E423" s="215" t="s">
        <v>1</v>
      </c>
      <c r="F423" s="216" t="s">
        <v>821</v>
      </c>
      <c r="G423" s="213"/>
      <c r="H423" s="217">
        <v>8.1600000000000001</v>
      </c>
      <c r="I423" s="218"/>
      <c r="J423" s="213"/>
      <c r="K423" s="213"/>
      <c r="L423" s="219"/>
      <c r="M423" s="220"/>
      <c r="N423" s="221"/>
      <c r="O423" s="221"/>
      <c r="P423" s="221"/>
      <c r="Q423" s="221"/>
      <c r="R423" s="221"/>
      <c r="S423" s="221"/>
      <c r="T423" s="222"/>
      <c r="AT423" s="223" t="s">
        <v>148</v>
      </c>
      <c r="AU423" s="223" t="s">
        <v>78</v>
      </c>
      <c r="AV423" s="11" t="s">
        <v>78</v>
      </c>
      <c r="AW423" s="11" t="s">
        <v>30</v>
      </c>
      <c r="AX423" s="11" t="s">
        <v>68</v>
      </c>
      <c r="AY423" s="223" t="s">
        <v>134</v>
      </c>
    </row>
    <row r="424" s="13" customFormat="1">
      <c r="B424" s="235"/>
      <c r="C424" s="236"/>
      <c r="D424" s="214" t="s">
        <v>148</v>
      </c>
      <c r="E424" s="237" t="s">
        <v>1</v>
      </c>
      <c r="F424" s="238" t="s">
        <v>294</v>
      </c>
      <c r="G424" s="236"/>
      <c r="H424" s="237" t="s">
        <v>1</v>
      </c>
      <c r="I424" s="239"/>
      <c r="J424" s="236"/>
      <c r="K424" s="236"/>
      <c r="L424" s="240"/>
      <c r="M424" s="241"/>
      <c r="N424" s="242"/>
      <c r="O424" s="242"/>
      <c r="P424" s="242"/>
      <c r="Q424" s="242"/>
      <c r="R424" s="242"/>
      <c r="S424" s="242"/>
      <c r="T424" s="243"/>
      <c r="AT424" s="244" t="s">
        <v>148</v>
      </c>
      <c r="AU424" s="244" t="s">
        <v>78</v>
      </c>
      <c r="AV424" s="13" t="s">
        <v>76</v>
      </c>
      <c r="AW424" s="13" t="s">
        <v>30</v>
      </c>
      <c r="AX424" s="13" t="s">
        <v>68</v>
      </c>
      <c r="AY424" s="244" t="s">
        <v>134</v>
      </c>
    </row>
    <row r="425" s="11" customFormat="1">
      <c r="B425" s="212"/>
      <c r="C425" s="213"/>
      <c r="D425" s="214" t="s">
        <v>148</v>
      </c>
      <c r="E425" s="215" t="s">
        <v>1</v>
      </c>
      <c r="F425" s="216" t="s">
        <v>822</v>
      </c>
      <c r="G425" s="213"/>
      <c r="H425" s="217">
        <v>37.488999999999997</v>
      </c>
      <c r="I425" s="218"/>
      <c r="J425" s="213"/>
      <c r="K425" s="213"/>
      <c r="L425" s="219"/>
      <c r="M425" s="220"/>
      <c r="N425" s="221"/>
      <c r="O425" s="221"/>
      <c r="P425" s="221"/>
      <c r="Q425" s="221"/>
      <c r="R425" s="221"/>
      <c r="S425" s="221"/>
      <c r="T425" s="222"/>
      <c r="AT425" s="223" t="s">
        <v>148</v>
      </c>
      <c r="AU425" s="223" t="s">
        <v>78</v>
      </c>
      <c r="AV425" s="11" t="s">
        <v>78</v>
      </c>
      <c r="AW425" s="11" t="s">
        <v>30</v>
      </c>
      <c r="AX425" s="11" t="s">
        <v>68</v>
      </c>
      <c r="AY425" s="223" t="s">
        <v>134</v>
      </c>
    </row>
    <row r="426" s="12" customFormat="1">
      <c r="B426" s="224"/>
      <c r="C426" s="225"/>
      <c r="D426" s="214" t="s">
        <v>148</v>
      </c>
      <c r="E426" s="226" t="s">
        <v>1</v>
      </c>
      <c r="F426" s="227" t="s">
        <v>150</v>
      </c>
      <c r="G426" s="225"/>
      <c r="H426" s="228">
        <v>70.450999999999993</v>
      </c>
      <c r="I426" s="229"/>
      <c r="J426" s="225"/>
      <c r="K426" s="225"/>
      <c r="L426" s="230"/>
      <c r="M426" s="231"/>
      <c r="N426" s="232"/>
      <c r="O426" s="232"/>
      <c r="P426" s="232"/>
      <c r="Q426" s="232"/>
      <c r="R426" s="232"/>
      <c r="S426" s="232"/>
      <c r="T426" s="233"/>
      <c r="AT426" s="234" t="s">
        <v>148</v>
      </c>
      <c r="AU426" s="234" t="s">
        <v>78</v>
      </c>
      <c r="AV426" s="12" t="s">
        <v>142</v>
      </c>
      <c r="AW426" s="12" t="s">
        <v>30</v>
      </c>
      <c r="AX426" s="12" t="s">
        <v>76</v>
      </c>
      <c r="AY426" s="234" t="s">
        <v>134</v>
      </c>
    </row>
    <row r="427" s="1" customFormat="1" ht="16.5" customHeight="1">
      <c r="B427" s="36"/>
      <c r="C427" s="200" t="s">
        <v>823</v>
      </c>
      <c r="D427" s="200" t="s">
        <v>137</v>
      </c>
      <c r="E427" s="201" t="s">
        <v>824</v>
      </c>
      <c r="F427" s="202" t="s">
        <v>825</v>
      </c>
      <c r="G427" s="203" t="s">
        <v>146</v>
      </c>
      <c r="H427" s="204">
        <v>70.450999999999993</v>
      </c>
      <c r="I427" s="205"/>
      <c r="J427" s="206">
        <f>ROUND(I427*H427,2)</f>
        <v>0</v>
      </c>
      <c r="K427" s="202" t="s">
        <v>1</v>
      </c>
      <c r="L427" s="41"/>
      <c r="M427" s="207" t="s">
        <v>1</v>
      </c>
      <c r="N427" s="208" t="s">
        <v>39</v>
      </c>
      <c r="O427" s="77"/>
      <c r="P427" s="209">
        <f>O427*H427</f>
        <v>0</v>
      </c>
      <c r="Q427" s="209">
        <v>0.001</v>
      </c>
      <c r="R427" s="209">
        <f>Q427*H427</f>
        <v>0.070451</v>
      </c>
      <c r="S427" s="209">
        <v>0.00031</v>
      </c>
      <c r="T427" s="210">
        <f>S427*H427</f>
        <v>0.021839809999999998</v>
      </c>
      <c r="AR427" s="15" t="s">
        <v>230</v>
      </c>
      <c r="AT427" s="15" t="s">
        <v>137</v>
      </c>
      <c r="AU427" s="15" t="s">
        <v>78</v>
      </c>
      <c r="AY427" s="15" t="s">
        <v>134</v>
      </c>
      <c r="BE427" s="211">
        <f>IF(N427="základní",J427,0)</f>
        <v>0</v>
      </c>
      <c r="BF427" s="211">
        <f>IF(N427="snížená",J427,0)</f>
        <v>0</v>
      </c>
      <c r="BG427" s="211">
        <f>IF(N427="zákl. přenesená",J427,0)</f>
        <v>0</v>
      </c>
      <c r="BH427" s="211">
        <f>IF(N427="sníž. přenesená",J427,0)</f>
        <v>0</v>
      </c>
      <c r="BI427" s="211">
        <f>IF(N427="nulová",J427,0)</f>
        <v>0</v>
      </c>
      <c r="BJ427" s="15" t="s">
        <v>76</v>
      </c>
      <c r="BK427" s="211">
        <f>ROUND(I427*H427,2)</f>
        <v>0</v>
      </c>
      <c r="BL427" s="15" t="s">
        <v>230</v>
      </c>
      <c r="BM427" s="15" t="s">
        <v>826</v>
      </c>
    </row>
    <row r="428" s="13" customFormat="1">
      <c r="B428" s="235"/>
      <c r="C428" s="236"/>
      <c r="D428" s="214" t="s">
        <v>148</v>
      </c>
      <c r="E428" s="237" t="s">
        <v>1</v>
      </c>
      <c r="F428" s="238" t="s">
        <v>296</v>
      </c>
      <c r="G428" s="236"/>
      <c r="H428" s="237" t="s">
        <v>1</v>
      </c>
      <c r="I428" s="239"/>
      <c r="J428" s="236"/>
      <c r="K428" s="236"/>
      <c r="L428" s="240"/>
      <c r="M428" s="241"/>
      <c r="N428" s="242"/>
      <c r="O428" s="242"/>
      <c r="P428" s="242"/>
      <c r="Q428" s="242"/>
      <c r="R428" s="242"/>
      <c r="S428" s="242"/>
      <c r="T428" s="243"/>
      <c r="AT428" s="244" t="s">
        <v>148</v>
      </c>
      <c r="AU428" s="244" t="s">
        <v>78</v>
      </c>
      <c r="AV428" s="13" t="s">
        <v>76</v>
      </c>
      <c r="AW428" s="13" t="s">
        <v>30</v>
      </c>
      <c r="AX428" s="13" t="s">
        <v>68</v>
      </c>
      <c r="AY428" s="244" t="s">
        <v>134</v>
      </c>
    </row>
    <row r="429" s="11" customFormat="1">
      <c r="B429" s="212"/>
      <c r="C429" s="213"/>
      <c r="D429" s="214" t="s">
        <v>148</v>
      </c>
      <c r="E429" s="215" t="s">
        <v>1</v>
      </c>
      <c r="F429" s="216" t="s">
        <v>818</v>
      </c>
      <c r="G429" s="213"/>
      <c r="H429" s="217">
        <v>19.942</v>
      </c>
      <c r="I429" s="218"/>
      <c r="J429" s="213"/>
      <c r="K429" s="213"/>
      <c r="L429" s="219"/>
      <c r="M429" s="220"/>
      <c r="N429" s="221"/>
      <c r="O429" s="221"/>
      <c r="P429" s="221"/>
      <c r="Q429" s="221"/>
      <c r="R429" s="221"/>
      <c r="S429" s="221"/>
      <c r="T429" s="222"/>
      <c r="AT429" s="223" t="s">
        <v>148</v>
      </c>
      <c r="AU429" s="223" t="s">
        <v>78</v>
      </c>
      <c r="AV429" s="11" t="s">
        <v>78</v>
      </c>
      <c r="AW429" s="11" t="s">
        <v>30</v>
      </c>
      <c r="AX429" s="11" t="s">
        <v>68</v>
      </c>
      <c r="AY429" s="223" t="s">
        <v>134</v>
      </c>
    </row>
    <row r="430" s="13" customFormat="1">
      <c r="B430" s="235"/>
      <c r="C430" s="236"/>
      <c r="D430" s="214" t="s">
        <v>148</v>
      </c>
      <c r="E430" s="237" t="s">
        <v>1</v>
      </c>
      <c r="F430" s="238" t="s">
        <v>819</v>
      </c>
      <c r="G430" s="236"/>
      <c r="H430" s="237" t="s">
        <v>1</v>
      </c>
      <c r="I430" s="239"/>
      <c r="J430" s="236"/>
      <c r="K430" s="236"/>
      <c r="L430" s="240"/>
      <c r="M430" s="241"/>
      <c r="N430" s="242"/>
      <c r="O430" s="242"/>
      <c r="P430" s="242"/>
      <c r="Q430" s="242"/>
      <c r="R430" s="242"/>
      <c r="S430" s="242"/>
      <c r="T430" s="243"/>
      <c r="AT430" s="244" t="s">
        <v>148</v>
      </c>
      <c r="AU430" s="244" t="s">
        <v>78</v>
      </c>
      <c r="AV430" s="13" t="s">
        <v>76</v>
      </c>
      <c r="AW430" s="13" t="s">
        <v>30</v>
      </c>
      <c r="AX430" s="13" t="s">
        <v>68</v>
      </c>
      <c r="AY430" s="244" t="s">
        <v>134</v>
      </c>
    </row>
    <row r="431" s="11" customFormat="1">
      <c r="B431" s="212"/>
      <c r="C431" s="213"/>
      <c r="D431" s="214" t="s">
        <v>148</v>
      </c>
      <c r="E431" s="215" t="s">
        <v>1</v>
      </c>
      <c r="F431" s="216" t="s">
        <v>820</v>
      </c>
      <c r="G431" s="213"/>
      <c r="H431" s="217">
        <v>4.8600000000000003</v>
      </c>
      <c r="I431" s="218"/>
      <c r="J431" s="213"/>
      <c r="K431" s="213"/>
      <c r="L431" s="219"/>
      <c r="M431" s="220"/>
      <c r="N431" s="221"/>
      <c r="O431" s="221"/>
      <c r="P431" s="221"/>
      <c r="Q431" s="221"/>
      <c r="R431" s="221"/>
      <c r="S431" s="221"/>
      <c r="T431" s="222"/>
      <c r="AT431" s="223" t="s">
        <v>148</v>
      </c>
      <c r="AU431" s="223" t="s">
        <v>78</v>
      </c>
      <c r="AV431" s="11" t="s">
        <v>78</v>
      </c>
      <c r="AW431" s="11" t="s">
        <v>30</v>
      </c>
      <c r="AX431" s="11" t="s">
        <v>68</v>
      </c>
      <c r="AY431" s="223" t="s">
        <v>134</v>
      </c>
    </row>
    <row r="432" s="13" customFormat="1">
      <c r="B432" s="235"/>
      <c r="C432" s="236"/>
      <c r="D432" s="214" t="s">
        <v>148</v>
      </c>
      <c r="E432" s="237" t="s">
        <v>1</v>
      </c>
      <c r="F432" s="238" t="s">
        <v>459</v>
      </c>
      <c r="G432" s="236"/>
      <c r="H432" s="237" t="s">
        <v>1</v>
      </c>
      <c r="I432" s="239"/>
      <c r="J432" s="236"/>
      <c r="K432" s="236"/>
      <c r="L432" s="240"/>
      <c r="M432" s="241"/>
      <c r="N432" s="242"/>
      <c r="O432" s="242"/>
      <c r="P432" s="242"/>
      <c r="Q432" s="242"/>
      <c r="R432" s="242"/>
      <c r="S432" s="242"/>
      <c r="T432" s="243"/>
      <c r="AT432" s="244" t="s">
        <v>148</v>
      </c>
      <c r="AU432" s="244" t="s">
        <v>78</v>
      </c>
      <c r="AV432" s="13" t="s">
        <v>76</v>
      </c>
      <c r="AW432" s="13" t="s">
        <v>30</v>
      </c>
      <c r="AX432" s="13" t="s">
        <v>68</v>
      </c>
      <c r="AY432" s="244" t="s">
        <v>134</v>
      </c>
    </row>
    <row r="433" s="11" customFormat="1">
      <c r="B433" s="212"/>
      <c r="C433" s="213"/>
      <c r="D433" s="214" t="s">
        <v>148</v>
      </c>
      <c r="E433" s="215" t="s">
        <v>1</v>
      </c>
      <c r="F433" s="216" t="s">
        <v>821</v>
      </c>
      <c r="G433" s="213"/>
      <c r="H433" s="217">
        <v>8.1600000000000001</v>
      </c>
      <c r="I433" s="218"/>
      <c r="J433" s="213"/>
      <c r="K433" s="213"/>
      <c r="L433" s="219"/>
      <c r="M433" s="220"/>
      <c r="N433" s="221"/>
      <c r="O433" s="221"/>
      <c r="P433" s="221"/>
      <c r="Q433" s="221"/>
      <c r="R433" s="221"/>
      <c r="S433" s="221"/>
      <c r="T433" s="222"/>
      <c r="AT433" s="223" t="s">
        <v>148</v>
      </c>
      <c r="AU433" s="223" t="s">
        <v>78</v>
      </c>
      <c r="AV433" s="11" t="s">
        <v>78</v>
      </c>
      <c r="AW433" s="11" t="s">
        <v>30</v>
      </c>
      <c r="AX433" s="11" t="s">
        <v>68</v>
      </c>
      <c r="AY433" s="223" t="s">
        <v>134</v>
      </c>
    </row>
    <row r="434" s="13" customFormat="1">
      <c r="B434" s="235"/>
      <c r="C434" s="236"/>
      <c r="D434" s="214" t="s">
        <v>148</v>
      </c>
      <c r="E434" s="237" t="s">
        <v>1</v>
      </c>
      <c r="F434" s="238" t="s">
        <v>294</v>
      </c>
      <c r="G434" s="236"/>
      <c r="H434" s="237" t="s">
        <v>1</v>
      </c>
      <c r="I434" s="239"/>
      <c r="J434" s="236"/>
      <c r="K434" s="236"/>
      <c r="L434" s="240"/>
      <c r="M434" s="241"/>
      <c r="N434" s="242"/>
      <c r="O434" s="242"/>
      <c r="P434" s="242"/>
      <c r="Q434" s="242"/>
      <c r="R434" s="242"/>
      <c r="S434" s="242"/>
      <c r="T434" s="243"/>
      <c r="AT434" s="244" t="s">
        <v>148</v>
      </c>
      <c r="AU434" s="244" t="s">
        <v>78</v>
      </c>
      <c r="AV434" s="13" t="s">
        <v>76</v>
      </c>
      <c r="AW434" s="13" t="s">
        <v>30</v>
      </c>
      <c r="AX434" s="13" t="s">
        <v>68</v>
      </c>
      <c r="AY434" s="244" t="s">
        <v>134</v>
      </c>
    </row>
    <row r="435" s="11" customFormat="1">
      <c r="B435" s="212"/>
      <c r="C435" s="213"/>
      <c r="D435" s="214" t="s">
        <v>148</v>
      </c>
      <c r="E435" s="215" t="s">
        <v>1</v>
      </c>
      <c r="F435" s="216" t="s">
        <v>822</v>
      </c>
      <c r="G435" s="213"/>
      <c r="H435" s="217">
        <v>37.488999999999997</v>
      </c>
      <c r="I435" s="218"/>
      <c r="J435" s="213"/>
      <c r="K435" s="213"/>
      <c r="L435" s="219"/>
      <c r="M435" s="220"/>
      <c r="N435" s="221"/>
      <c r="O435" s="221"/>
      <c r="P435" s="221"/>
      <c r="Q435" s="221"/>
      <c r="R435" s="221"/>
      <c r="S435" s="221"/>
      <c r="T435" s="222"/>
      <c r="AT435" s="223" t="s">
        <v>148</v>
      </c>
      <c r="AU435" s="223" t="s">
        <v>78</v>
      </c>
      <c r="AV435" s="11" t="s">
        <v>78</v>
      </c>
      <c r="AW435" s="11" t="s">
        <v>30</v>
      </c>
      <c r="AX435" s="11" t="s">
        <v>68</v>
      </c>
      <c r="AY435" s="223" t="s">
        <v>134</v>
      </c>
    </row>
    <row r="436" s="12" customFormat="1">
      <c r="B436" s="224"/>
      <c r="C436" s="225"/>
      <c r="D436" s="214" t="s">
        <v>148</v>
      </c>
      <c r="E436" s="226" t="s">
        <v>1</v>
      </c>
      <c r="F436" s="227" t="s">
        <v>150</v>
      </c>
      <c r="G436" s="225"/>
      <c r="H436" s="228">
        <v>70.450999999999993</v>
      </c>
      <c r="I436" s="229"/>
      <c r="J436" s="225"/>
      <c r="K436" s="225"/>
      <c r="L436" s="230"/>
      <c r="M436" s="231"/>
      <c r="N436" s="232"/>
      <c r="O436" s="232"/>
      <c r="P436" s="232"/>
      <c r="Q436" s="232"/>
      <c r="R436" s="232"/>
      <c r="S436" s="232"/>
      <c r="T436" s="233"/>
      <c r="AT436" s="234" t="s">
        <v>148</v>
      </c>
      <c r="AU436" s="234" t="s">
        <v>78</v>
      </c>
      <c r="AV436" s="12" t="s">
        <v>142</v>
      </c>
      <c r="AW436" s="12" t="s">
        <v>30</v>
      </c>
      <c r="AX436" s="12" t="s">
        <v>76</v>
      </c>
      <c r="AY436" s="234" t="s">
        <v>134</v>
      </c>
    </row>
    <row r="437" s="1" customFormat="1" ht="16.5" customHeight="1">
      <c r="B437" s="36"/>
      <c r="C437" s="200" t="s">
        <v>827</v>
      </c>
      <c r="D437" s="200" t="s">
        <v>137</v>
      </c>
      <c r="E437" s="201" t="s">
        <v>828</v>
      </c>
      <c r="F437" s="202" t="s">
        <v>829</v>
      </c>
      <c r="G437" s="203" t="s">
        <v>146</v>
      </c>
      <c r="H437" s="204">
        <v>70.450999999999993</v>
      </c>
      <c r="I437" s="205"/>
      <c r="J437" s="206">
        <f>ROUND(I437*H437,2)</f>
        <v>0</v>
      </c>
      <c r="K437" s="202" t="s">
        <v>1</v>
      </c>
      <c r="L437" s="41"/>
      <c r="M437" s="207" t="s">
        <v>1</v>
      </c>
      <c r="N437" s="208" t="s">
        <v>39</v>
      </c>
      <c r="O437" s="77"/>
      <c r="P437" s="209">
        <f>O437*H437</f>
        <v>0</v>
      </c>
      <c r="Q437" s="209">
        <v>0</v>
      </c>
      <c r="R437" s="209">
        <f>Q437*H437</f>
        <v>0</v>
      </c>
      <c r="S437" s="209">
        <v>0</v>
      </c>
      <c r="T437" s="210">
        <f>S437*H437</f>
        <v>0</v>
      </c>
      <c r="AR437" s="15" t="s">
        <v>230</v>
      </c>
      <c r="AT437" s="15" t="s">
        <v>137</v>
      </c>
      <c r="AU437" s="15" t="s">
        <v>78</v>
      </c>
      <c r="AY437" s="15" t="s">
        <v>134</v>
      </c>
      <c r="BE437" s="211">
        <f>IF(N437="základní",J437,0)</f>
        <v>0</v>
      </c>
      <c r="BF437" s="211">
        <f>IF(N437="snížená",J437,0)</f>
        <v>0</v>
      </c>
      <c r="BG437" s="211">
        <f>IF(N437="zákl. přenesená",J437,0)</f>
        <v>0</v>
      </c>
      <c r="BH437" s="211">
        <f>IF(N437="sníž. přenesená",J437,0)</f>
        <v>0</v>
      </c>
      <c r="BI437" s="211">
        <f>IF(N437="nulová",J437,0)</f>
        <v>0</v>
      </c>
      <c r="BJ437" s="15" t="s">
        <v>76</v>
      </c>
      <c r="BK437" s="211">
        <f>ROUND(I437*H437,2)</f>
        <v>0</v>
      </c>
      <c r="BL437" s="15" t="s">
        <v>230</v>
      </c>
      <c r="BM437" s="15" t="s">
        <v>830</v>
      </c>
    </row>
    <row r="438" s="13" customFormat="1">
      <c r="B438" s="235"/>
      <c r="C438" s="236"/>
      <c r="D438" s="214" t="s">
        <v>148</v>
      </c>
      <c r="E438" s="237" t="s">
        <v>1</v>
      </c>
      <c r="F438" s="238" t="s">
        <v>296</v>
      </c>
      <c r="G438" s="236"/>
      <c r="H438" s="237" t="s">
        <v>1</v>
      </c>
      <c r="I438" s="239"/>
      <c r="J438" s="236"/>
      <c r="K438" s="236"/>
      <c r="L438" s="240"/>
      <c r="M438" s="241"/>
      <c r="N438" s="242"/>
      <c r="O438" s="242"/>
      <c r="P438" s="242"/>
      <c r="Q438" s="242"/>
      <c r="R438" s="242"/>
      <c r="S438" s="242"/>
      <c r="T438" s="243"/>
      <c r="AT438" s="244" t="s">
        <v>148</v>
      </c>
      <c r="AU438" s="244" t="s">
        <v>78</v>
      </c>
      <c r="AV438" s="13" t="s">
        <v>76</v>
      </c>
      <c r="AW438" s="13" t="s">
        <v>30</v>
      </c>
      <c r="AX438" s="13" t="s">
        <v>68</v>
      </c>
      <c r="AY438" s="244" t="s">
        <v>134</v>
      </c>
    </row>
    <row r="439" s="11" customFormat="1">
      <c r="B439" s="212"/>
      <c r="C439" s="213"/>
      <c r="D439" s="214" t="s">
        <v>148</v>
      </c>
      <c r="E439" s="215" t="s">
        <v>1</v>
      </c>
      <c r="F439" s="216" t="s">
        <v>818</v>
      </c>
      <c r="G439" s="213"/>
      <c r="H439" s="217">
        <v>19.942</v>
      </c>
      <c r="I439" s="218"/>
      <c r="J439" s="213"/>
      <c r="K439" s="213"/>
      <c r="L439" s="219"/>
      <c r="M439" s="220"/>
      <c r="N439" s="221"/>
      <c r="O439" s="221"/>
      <c r="P439" s="221"/>
      <c r="Q439" s="221"/>
      <c r="R439" s="221"/>
      <c r="S439" s="221"/>
      <c r="T439" s="222"/>
      <c r="AT439" s="223" t="s">
        <v>148</v>
      </c>
      <c r="AU439" s="223" t="s">
        <v>78</v>
      </c>
      <c r="AV439" s="11" t="s">
        <v>78</v>
      </c>
      <c r="AW439" s="11" t="s">
        <v>30</v>
      </c>
      <c r="AX439" s="11" t="s">
        <v>68</v>
      </c>
      <c r="AY439" s="223" t="s">
        <v>134</v>
      </c>
    </row>
    <row r="440" s="13" customFormat="1">
      <c r="B440" s="235"/>
      <c r="C440" s="236"/>
      <c r="D440" s="214" t="s">
        <v>148</v>
      </c>
      <c r="E440" s="237" t="s">
        <v>1</v>
      </c>
      <c r="F440" s="238" t="s">
        <v>819</v>
      </c>
      <c r="G440" s="236"/>
      <c r="H440" s="237" t="s">
        <v>1</v>
      </c>
      <c r="I440" s="239"/>
      <c r="J440" s="236"/>
      <c r="K440" s="236"/>
      <c r="L440" s="240"/>
      <c r="M440" s="241"/>
      <c r="N440" s="242"/>
      <c r="O440" s="242"/>
      <c r="P440" s="242"/>
      <c r="Q440" s="242"/>
      <c r="R440" s="242"/>
      <c r="S440" s="242"/>
      <c r="T440" s="243"/>
      <c r="AT440" s="244" t="s">
        <v>148</v>
      </c>
      <c r="AU440" s="244" t="s">
        <v>78</v>
      </c>
      <c r="AV440" s="13" t="s">
        <v>76</v>
      </c>
      <c r="AW440" s="13" t="s">
        <v>30</v>
      </c>
      <c r="AX440" s="13" t="s">
        <v>68</v>
      </c>
      <c r="AY440" s="244" t="s">
        <v>134</v>
      </c>
    </row>
    <row r="441" s="11" customFormat="1">
      <c r="B441" s="212"/>
      <c r="C441" s="213"/>
      <c r="D441" s="214" t="s">
        <v>148</v>
      </c>
      <c r="E441" s="215" t="s">
        <v>1</v>
      </c>
      <c r="F441" s="216" t="s">
        <v>820</v>
      </c>
      <c r="G441" s="213"/>
      <c r="H441" s="217">
        <v>4.8600000000000003</v>
      </c>
      <c r="I441" s="218"/>
      <c r="J441" s="213"/>
      <c r="K441" s="213"/>
      <c r="L441" s="219"/>
      <c r="M441" s="220"/>
      <c r="N441" s="221"/>
      <c r="O441" s="221"/>
      <c r="P441" s="221"/>
      <c r="Q441" s="221"/>
      <c r="R441" s="221"/>
      <c r="S441" s="221"/>
      <c r="T441" s="222"/>
      <c r="AT441" s="223" t="s">
        <v>148</v>
      </c>
      <c r="AU441" s="223" t="s">
        <v>78</v>
      </c>
      <c r="AV441" s="11" t="s">
        <v>78</v>
      </c>
      <c r="AW441" s="11" t="s">
        <v>30</v>
      </c>
      <c r="AX441" s="11" t="s">
        <v>68</v>
      </c>
      <c r="AY441" s="223" t="s">
        <v>134</v>
      </c>
    </row>
    <row r="442" s="13" customFormat="1">
      <c r="B442" s="235"/>
      <c r="C442" s="236"/>
      <c r="D442" s="214" t="s">
        <v>148</v>
      </c>
      <c r="E442" s="237" t="s">
        <v>1</v>
      </c>
      <c r="F442" s="238" t="s">
        <v>459</v>
      </c>
      <c r="G442" s="236"/>
      <c r="H442" s="237" t="s">
        <v>1</v>
      </c>
      <c r="I442" s="239"/>
      <c r="J442" s="236"/>
      <c r="K442" s="236"/>
      <c r="L442" s="240"/>
      <c r="M442" s="241"/>
      <c r="N442" s="242"/>
      <c r="O442" s="242"/>
      <c r="P442" s="242"/>
      <c r="Q442" s="242"/>
      <c r="R442" s="242"/>
      <c r="S442" s="242"/>
      <c r="T442" s="243"/>
      <c r="AT442" s="244" t="s">
        <v>148</v>
      </c>
      <c r="AU442" s="244" t="s">
        <v>78</v>
      </c>
      <c r="AV442" s="13" t="s">
        <v>76</v>
      </c>
      <c r="AW442" s="13" t="s">
        <v>30</v>
      </c>
      <c r="AX442" s="13" t="s">
        <v>68</v>
      </c>
      <c r="AY442" s="244" t="s">
        <v>134</v>
      </c>
    </row>
    <row r="443" s="11" customFormat="1">
      <c r="B443" s="212"/>
      <c r="C443" s="213"/>
      <c r="D443" s="214" t="s">
        <v>148</v>
      </c>
      <c r="E443" s="215" t="s">
        <v>1</v>
      </c>
      <c r="F443" s="216" t="s">
        <v>821</v>
      </c>
      <c r="G443" s="213"/>
      <c r="H443" s="217">
        <v>8.1600000000000001</v>
      </c>
      <c r="I443" s="218"/>
      <c r="J443" s="213"/>
      <c r="K443" s="213"/>
      <c r="L443" s="219"/>
      <c r="M443" s="220"/>
      <c r="N443" s="221"/>
      <c r="O443" s="221"/>
      <c r="P443" s="221"/>
      <c r="Q443" s="221"/>
      <c r="R443" s="221"/>
      <c r="S443" s="221"/>
      <c r="T443" s="222"/>
      <c r="AT443" s="223" t="s">
        <v>148</v>
      </c>
      <c r="AU443" s="223" t="s">
        <v>78</v>
      </c>
      <c r="AV443" s="11" t="s">
        <v>78</v>
      </c>
      <c r="AW443" s="11" t="s">
        <v>30</v>
      </c>
      <c r="AX443" s="11" t="s">
        <v>68</v>
      </c>
      <c r="AY443" s="223" t="s">
        <v>134</v>
      </c>
    </row>
    <row r="444" s="13" customFormat="1">
      <c r="B444" s="235"/>
      <c r="C444" s="236"/>
      <c r="D444" s="214" t="s">
        <v>148</v>
      </c>
      <c r="E444" s="237" t="s">
        <v>1</v>
      </c>
      <c r="F444" s="238" t="s">
        <v>294</v>
      </c>
      <c r="G444" s="236"/>
      <c r="H444" s="237" t="s">
        <v>1</v>
      </c>
      <c r="I444" s="239"/>
      <c r="J444" s="236"/>
      <c r="K444" s="236"/>
      <c r="L444" s="240"/>
      <c r="M444" s="241"/>
      <c r="N444" s="242"/>
      <c r="O444" s="242"/>
      <c r="P444" s="242"/>
      <c r="Q444" s="242"/>
      <c r="R444" s="242"/>
      <c r="S444" s="242"/>
      <c r="T444" s="243"/>
      <c r="AT444" s="244" t="s">
        <v>148</v>
      </c>
      <c r="AU444" s="244" t="s">
        <v>78</v>
      </c>
      <c r="AV444" s="13" t="s">
        <v>76</v>
      </c>
      <c r="AW444" s="13" t="s">
        <v>30</v>
      </c>
      <c r="AX444" s="13" t="s">
        <v>68</v>
      </c>
      <c r="AY444" s="244" t="s">
        <v>134</v>
      </c>
    </row>
    <row r="445" s="11" customFormat="1">
      <c r="B445" s="212"/>
      <c r="C445" s="213"/>
      <c r="D445" s="214" t="s">
        <v>148</v>
      </c>
      <c r="E445" s="215" t="s">
        <v>1</v>
      </c>
      <c r="F445" s="216" t="s">
        <v>822</v>
      </c>
      <c r="G445" s="213"/>
      <c r="H445" s="217">
        <v>37.488999999999997</v>
      </c>
      <c r="I445" s="218"/>
      <c r="J445" s="213"/>
      <c r="K445" s="213"/>
      <c r="L445" s="219"/>
      <c r="M445" s="220"/>
      <c r="N445" s="221"/>
      <c r="O445" s="221"/>
      <c r="P445" s="221"/>
      <c r="Q445" s="221"/>
      <c r="R445" s="221"/>
      <c r="S445" s="221"/>
      <c r="T445" s="222"/>
      <c r="AT445" s="223" t="s">
        <v>148</v>
      </c>
      <c r="AU445" s="223" t="s">
        <v>78</v>
      </c>
      <c r="AV445" s="11" t="s">
        <v>78</v>
      </c>
      <c r="AW445" s="11" t="s">
        <v>30</v>
      </c>
      <c r="AX445" s="11" t="s">
        <v>68</v>
      </c>
      <c r="AY445" s="223" t="s">
        <v>134</v>
      </c>
    </row>
    <row r="446" s="12" customFormat="1">
      <c r="B446" s="224"/>
      <c r="C446" s="225"/>
      <c r="D446" s="214" t="s">
        <v>148</v>
      </c>
      <c r="E446" s="226" t="s">
        <v>1</v>
      </c>
      <c r="F446" s="227" t="s">
        <v>150</v>
      </c>
      <c r="G446" s="225"/>
      <c r="H446" s="228">
        <v>70.450999999999993</v>
      </c>
      <c r="I446" s="229"/>
      <c r="J446" s="225"/>
      <c r="K446" s="225"/>
      <c r="L446" s="230"/>
      <c r="M446" s="231"/>
      <c r="N446" s="232"/>
      <c r="O446" s="232"/>
      <c r="P446" s="232"/>
      <c r="Q446" s="232"/>
      <c r="R446" s="232"/>
      <c r="S446" s="232"/>
      <c r="T446" s="233"/>
      <c r="AT446" s="234" t="s">
        <v>148</v>
      </c>
      <c r="AU446" s="234" t="s">
        <v>78</v>
      </c>
      <c r="AV446" s="12" t="s">
        <v>142</v>
      </c>
      <c r="AW446" s="12" t="s">
        <v>30</v>
      </c>
      <c r="AX446" s="12" t="s">
        <v>76</v>
      </c>
      <c r="AY446" s="234" t="s">
        <v>134</v>
      </c>
    </row>
    <row r="447" s="1" customFormat="1" ht="16.5" customHeight="1">
      <c r="B447" s="36"/>
      <c r="C447" s="200" t="s">
        <v>831</v>
      </c>
      <c r="D447" s="200" t="s">
        <v>137</v>
      </c>
      <c r="E447" s="201" t="s">
        <v>832</v>
      </c>
      <c r="F447" s="202" t="s">
        <v>833</v>
      </c>
      <c r="G447" s="203" t="s">
        <v>146</v>
      </c>
      <c r="H447" s="204">
        <v>70.450999999999993</v>
      </c>
      <c r="I447" s="205"/>
      <c r="J447" s="206">
        <f>ROUND(I447*H447,2)</f>
        <v>0</v>
      </c>
      <c r="K447" s="202" t="s">
        <v>1</v>
      </c>
      <c r="L447" s="41"/>
      <c r="M447" s="207" t="s">
        <v>1</v>
      </c>
      <c r="N447" s="208" t="s">
        <v>39</v>
      </c>
      <c r="O447" s="77"/>
      <c r="P447" s="209">
        <f>O447*H447</f>
        <v>0</v>
      </c>
      <c r="Q447" s="209">
        <v>0.00020000000000000001</v>
      </c>
      <c r="R447" s="209">
        <f>Q447*H447</f>
        <v>0.014090199999999999</v>
      </c>
      <c r="S447" s="209">
        <v>0</v>
      </c>
      <c r="T447" s="210">
        <f>S447*H447</f>
        <v>0</v>
      </c>
      <c r="AR447" s="15" t="s">
        <v>230</v>
      </c>
      <c r="AT447" s="15" t="s">
        <v>137</v>
      </c>
      <c r="AU447" s="15" t="s">
        <v>78</v>
      </c>
      <c r="AY447" s="15" t="s">
        <v>134</v>
      </c>
      <c r="BE447" s="211">
        <f>IF(N447="základní",J447,0)</f>
        <v>0</v>
      </c>
      <c r="BF447" s="211">
        <f>IF(N447="snížená",J447,0)</f>
        <v>0</v>
      </c>
      <c r="BG447" s="211">
        <f>IF(N447="zákl. přenesená",J447,0)</f>
        <v>0</v>
      </c>
      <c r="BH447" s="211">
        <f>IF(N447="sníž. přenesená",J447,0)</f>
        <v>0</v>
      </c>
      <c r="BI447" s="211">
        <f>IF(N447="nulová",J447,0)</f>
        <v>0</v>
      </c>
      <c r="BJ447" s="15" t="s">
        <v>76</v>
      </c>
      <c r="BK447" s="211">
        <f>ROUND(I447*H447,2)</f>
        <v>0</v>
      </c>
      <c r="BL447" s="15" t="s">
        <v>230</v>
      </c>
      <c r="BM447" s="15" t="s">
        <v>834</v>
      </c>
    </row>
    <row r="448" s="13" customFormat="1">
      <c r="B448" s="235"/>
      <c r="C448" s="236"/>
      <c r="D448" s="214" t="s">
        <v>148</v>
      </c>
      <c r="E448" s="237" t="s">
        <v>1</v>
      </c>
      <c r="F448" s="238" t="s">
        <v>296</v>
      </c>
      <c r="G448" s="236"/>
      <c r="H448" s="237" t="s">
        <v>1</v>
      </c>
      <c r="I448" s="239"/>
      <c r="J448" s="236"/>
      <c r="K448" s="236"/>
      <c r="L448" s="240"/>
      <c r="M448" s="241"/>
      <c r="N448" s="242"/>
      <c r="O448" s="242"/>
      <c r="P448" s="242"/>
      <c r="Q448" s="242"/>
      <c r="R448" s="242"/>
      <c r="S448" s="242"/>
      <c r="T448" s="243"/>
      <c r="AT448" s="244" t="s">
        <v>148</v>
      </c>
      <c r="AU448" s="244" t="s">
        <v>78</v>
      </c>
      <c r="AV448" s="13" t="s">
        <v>76</v>
      </c>
      <c r="AW448" s="13" t="s">
        <v>30</v>
      </c>
      <c r="AX448" s="13" t="s">
        <v>68</v>
      </c>
      <c r="AY448" s="244" t="s">
        <v>134</v>
      </c>
    </row>
    <row r="449" s="11" customFormat="1">
      <c r="B449" s="212"/>
      <c r="C449" s="213"/>
      <c r="D449" s="214" t="s">
        <v>148</v>
      </c>
      <c r="E449" s="215" t="s">
        <v>1</v>
      </c>
      <c r="F449" s="216" t="s">
        <v>818</v>
      </c>
      <c r="G449" s="213"/>
      <c r="H449" s="217">
        <v>19.942</v>
      </c>
      <c r="I449" s="218"/>
      <c r="J449" s="213"/>
      <c r="K449" s="213"/>
      <c r="L449" s="219"/>
      <c r="M449" s="220"/>
      <c r="N449" s="221"/>
      <c r="O449" s="221"/>
      <c r="P449" s="221"/>
      <c r="Q449" s="221"/>
      <c r="R449" s="221"/>
      <c r="S449" s="221"/>
      <c r="T449" s="222"/>
      <c r="AT449" s="223" t="s">
        <v>148</v>
      </c>
      <c r="AU449" s="223" t="s">
        <v>78</v>
      </c>
      <c r="AV449" s="11" t="s">
        <v>78</v>
      </c>
      <c r="AW449" s="11" t="s">
        <v>30</v>
      </c>
      <c r="AX449" s="11" t="s">
        <v>68</v>
      </c>
      <c r="AY449" s="223" t="s">
        <v>134</v>
      </c>
    </row>
    <row r="450" s="13" customFormat="1">
      <c r="B450" s="235"/>
      <c r="C450" s="236"/>
      <c r="D450" s="214" t="s">
        <v>148</v>
      </c>
      <c r="E450" s="237" t="s">
        <v>1</v>
      </c>
      <c r="F450" s="238" t="s">
        <v>819</v>
      </c>
      <c r="G450" s="236"/>
      <c r="H450" s="237" t="s">
        <v>1</v>
      </c>
      <c r="I450" s="239"/>
      <c r="J450" s="236"/>
      <c r="K450" s="236"/>
      <c r="L450" s="240"/>
      <c r="M450" s="241"/>
      <c r="N450" s="242"/>
      <c r="O450" s="242"/>
      <c r="P450" s="242"/>
      <c r="Q450" s="242"/>
      <c r="R450" s="242"/>
      <c r="S450" s="242"/>
      <c r="T450" s="243"/>
      <c r="AT450" s="244" t="s">
        <v>148</v>
      </c>
      <c r="AU450" s="244" t="s">
        <v>78</v>
      </c>
      <c r="AV450" s="13" t="s">
        <v>76</v>
      </c>
      <c r="AW450" s="13" t="s">
        <v>30</v>
      </c>
      <c r="AX450" s="13" t="s">
        <v>68</v>
      </c>
      <c r="AY450" s="244" t="s">
        <v>134</v>
      </c>
    </row>
    <row r="451" s="11" customFormat="1">
      <c r="B451" s="212"/>
      <c r="C451" s="213"/>
      <c r="D451" s="214" t="s">
        <v>148</v>
      </c>
      <c r="E451" s="215" t="s">
        <v>1</v>
      </c>
      <c r="F451" s="216" t="s">
        <v>820</v>
      </c>
      <c r="G451" s="213"/>
      <c r="H451" s="217">
        <v>4.8600000000000003</v>
      </c>
      <c r="I451" s="218"/>
      <c r="J451" s="213"/>
      <c r="K451" s="213"/>
      <c r="L451" s="219"/>
      <c r="M451" s="220"/>
      <c r="N451" s="221"/>
      <c r="O451" s="221"/>
      <c r="P451" s="221"/>
      <c r="Q451" s="221"/>
      <c r="R451" s="221"/>
      <c r="S451" s="221"/>
      <c r="T451" s="222"/>
      <c r="AT451" s="223" t="s">
        <v>148</v>
      </c>
      <c r="AU451" s="223" t="s">
        <v>78</v>
      </c>
      <c r="AV451" s="11" t="s">
        <v>78</v>
      </c>
      <c r="AW451" s="11" t="s">
        <v>30</v>
      </c>
      <c r="AX451" s="11" t="s">
        <v>68</v>
      </c>
      <c r="AY451" s="223" t="s">
        <v>134</v>
      </c>
    </row>
    <row r="452" s="13" customFormat="1">
      <c r="B452" s="235"/>
      <c r="C452" s="236"/>
      <c r="D452" s="214" t="s">
        <v>148</v>
      </c>
      <c r="E452" s="237" t="s">
        <v>1</v>
      </c>
      <c r="F452" s="238" t="s">
        <v>459</v>
      </c>
      <c r="G452" s="236"/>
      <c r="H452" s="237" t="s">
        <v>1</v>
      </c>
      <c r="I452" s="239"/>
      <c r="J452" s="236"/>
      <c r="K452" s="236"/>
      <c r="L452" s="240"/>
      <c r="M452" s="241"/>
      <c r="N452" s="242"/>
      <c r="O452" s="242"/>
      <c r="P452" s="242"/>
      <c r="Q452" s="242"/>
      <c r="R452" s="242"/>
      <c r="S452" s="242"/>
      <c r="T452" s="243"/>
      <c r="AT452" s="244" t="s">
        <v>148</v>
      </c>
      <c r="AU452" s="244" t="s">
        <v>78</v>
      </c>
      <c r="AV452" s="13" t="s">
        <v>76</v>
      </c>
      <c r="AW452" s="13" t="s">
        <v>30</v>
      </c>
      <c r="AX452" s="13" t="s">
        <v>68</v>
      </c>
      <c r="AY452" s="244" t="s">
        <v>134</v>
      </c>
    </row>
    <row r="453" s="11" customFormat="1">
      <c r="B453" s="212"/>
      <c r="C453" s="213"/>
      <c r="D453" s="214" t="s">
        <v>148</v>
      </c>
      <c r="E453" s="215" t="s">
        <v>1</v>
      </c>
      <c r="F453" s="216" t="s">
        <v>821</v>
      </c>
      <c r="G453" s="213"/>
      <c r="H453" s="217">
        <v>8.1600000000000001</v>
      </c>
      <c r="I453" s="218"/>
      <c r="J453" s="213"/>
      <c r="K453" s="213"/>
      <c r="L453" s="219"/>
      <c r="M453" s="220"/>
      <c r="N453" s="221"/>
      <c r="O453" s="221"/>
      <c r="P453" s="221"/>
      <c r="Q453" s="221"/>
      <c r="R453" s="221"/>
      <c r="S453" s="221"/>
      <c r="T453" s="222"/>
      <c r="AT453" s="223" t="s">
        <v>148</v>
      </c>
      <c r="AU453" s="223" t="s">
        <v>78</v>
      </c>
      <c r="AV453" s="11" t="s">
        <v>78</v>
      </c>
      <c r="AW453" s="11" t="s">
        <v>30</v>
      </c>
      <c r="AX453" s="11" t="s">
        <v>68</v>
      </c>
      <c r="AY453" s="223" t="s">
        <v>134</v>
      </c>
    </row>
    <row r="454" s="13" customFormat="1">
      <c r="B454" s="235"/>
      <c r="C454" s="236"/>
      <c r="D454" s="214" t="s">
        <v>148</v>
      </c>
      <c r="E454" s="237" t="s">
        <v>1</v>
      </c>
      <c r="F454" s="238" t="s">
        <v>294</v>
      </c>
      <c r="G454" s="236"/>
      <c r="H454" s="237" t="s">
        <v>1</v>
      </c>
      <c r="I454" s="239"/>
      <c r="J454" s="236"/>
      <c r="K454" s="236"/>
      <c r="L454" s="240"/>
      <c r="M454" s="241"/>
      <c r="N454" s="242"/>
      <c r="O454" s="242"/>
      <c r="P454" s="242"/>
      <c r="Q454" s="242"/>
      <c r="R454" s="242"/>
      <c r="S454" s="242"/>
      <c r="T454" s="243"/>
      <c r="AT454" s="244" t="s">
        <v>148</v>
      </c>
      <c r="AU454" s="244" t="s">
        <v>78</v>
      </c>
      <c r="AV454" s="13" t="s">
        <v>76</v>
      </c>
      <c r="AW454" s="13" t="s">
        <v>30</v>
      </c>
      <c r="AX454" s="13" t="s">
        <v>68</v>
      </c>
      <c r="AY454" s="244" t="s">
        <v>134</v>
      </c>
    </row>
    <row r="455" s="11" customFormat="1">
      <c r="B455" s="212"/>
      <c r="C455" s="213"/>
      <c r="D455" s="214" t="s">
        <v>148</v>
      </c>
      <c r="E455" s="215" t="s">
        <v>1</v>
      </c>
      <c r="F455" s="216" t="s">
        <v>822</v>
      </c>
      <c r="G455" s="213"/>
      <c r="H455" s="217">
        <v>37.488999999999997</v>
      </c>
      <c r="I455" s="218"/>
      <c r="J455" s="213"/>
      <c r="K455" s="213"/>
      <c r="L455" s="219"/>
      <c r="M455" s="220"/>
      <c r="N455" s="221"/>
      <c r="O455" s="221"/>
      <c r="P455" s="221"/>
      <c r="Q455" s="221"/>
      <c r="R455" s="221"/>
      <c r="S455" s="221"/>
      <c r="T455" s="222"/>
      <c r="AT455" s="223" t="s">
        <v>148</v>
      </c>
      <c r="AU455" s="223" t="s">
        <v>78</v>
      </c>
      <c r="AV455" s="11" t="s">
        <v>78</v>
      </c>
      <c r="AW455" s="11" t="s">
        <v>30</v>
      </c>
      <c r="AX455" s="11" t="s">
        <v>68</v>
      </c>
      <c r="AY455" s="223" t="s">
        <v>134</v>
      </c>
    </row>
    <row r="456" s="12" customFormat="1">
      <c r="B456" s="224"/>
      <c r="C456" s="225"/>
      <c r="D456" s="214" t="s">
        <v>148</v>
      </c>
      <c r="E456" s="226" t="s">
        <v>1</v>
      </c>
      <c r="F456" s="227" t="s">
        <v>150</v>
      </c>
      <c r="G456" s="225"/>
      <c r="H456" s="228">
        <v>70.450999999999993</v>
      </c>
      <c r="I456" s="229"/>
      <c r="J456" s="225"/>
      <c r="K456" s="225"/>
      <c r="L456" s="230"/>
      <c r="M456" s="231"/>
      <c r="N456" s="232"/>
      <c r="O456" s="232"/>
      <c r="P456" s="232"/>
      <c r="Q456" s="232"/>
      <c r="R456" s="232"/>
      <c r="S456" s="232"/>
      <c r="T456" s="233"/>
      <c r="AT456" s="234" t="s">
        <v>148</v>
      </c>
      <c r="AU456" s="234" t="s">
        <v>78</v>
      </c>
      <c r="AV456" s="12" t="s">
        <v>142</v>
      </c>
      <c r="AW456" s="12" t="s">
        <v>30</v>
      </c>
      <c r="AX456" s="12" t="s">
        <v>76</v>
      </c>
      <c r="AY456" s="234" t="s">
        <v>134</v>
      </c>
    </row>
    <row r="457" s="1" customFormat="1" ht="22.5" customHeight="1">
      <c r="B457" s="36"/>
      <c r="C457" s="200" t="s">
        <v>835</v>
      </c>
      <c r="D457" s="200" t="s">
        <v>137</v>
      </c>
      <c r="E457" s="201" t="s">
        <v>836</v>
      </c>
      <c r="F457" s="202" t="s">
        <v>837</v>
      </c>
      <c r="G457" s="203" t="s">
        <v>146</v>
      </c>
      <c r="H457" s="204">
        <v>70.450999999999993</v>
      </c>
      <c r="I457" s="205"/>
      <c r="J457" s="206">
        <f>ROUND(I457*H457,2)</f>
        <v>0</v>
      </c>
      <c r="K457" s="202" t="s">
        <v>1</v>
      </c>
      <c r="L457" s="41"/>
      <c r="M457" s="207" t="s">
        <v>1</v>
      </c>
      <c r="N457" s="208" t="s">
        <v>39</v>
      </c>
      <c r="O457" s="77"/>
      <c r="P457" s="209">
        <f>O457*H457</f>
        <v>0</v>
      </c>
      <c r="Q457" s="209">
        <v>0.0003213</v>
      </c>
      <c r="R457" s="209">
        <f>Q457*H457</f>
        <v>0.022635906299999998</v>
      </c>
      <c r="S457" s="209">
        <v>0</v>
      </c>
      <c r="T457" s="210">
        <f>S457*H457</f>
        <v>0</v>
      </c>
      <c r="AR457" s="15" t="s">
        <v>230</v>
      </c>
      <c r="AT457" s="15" t="s">
        <v>137</v>
      </c>
      <c r="AU457" s="15" t="s">
        <v>78</v>
      </c>
      <c r="AY457" s="15" t="s">
        <v>134</v>
      </c>
      <c r="BE457" s="211">
        <f>IF(N457="základní",J457,0)</f>
        <v>0</v>
      </c>
      <c r="BF457" s="211">
        <f>IF(N457="snížená",J457,0)</f>
        <v>0</v>
      </c>
      <c r="BG457" s="211">
        <f>IF(N457="zákl. přenesená",J457,0)</f>
        <v>0</v>
      </c>
      <c r="BH457" s="211">
        <f>IF(N457="sníž. přenesená",J457,0)</f>
        <v>0</v>
      </c>
      <c r="BI457" s="211">
        <f>IF(N457="nulová",J457,0)</f>
        <v>0</v>
      </c>
      <c r="BJ457" s="15" t="s">
        <v>76</v>
      </c>
      <c r="BK457" s="211">
        <f>ROUND(I457*H457,2)</f>
        <v>0</v>
      </c>
      <c r="BL457" s="15" t="s">
        <v>230</v>
      </c>
      <c r="BM457" s="15" t="s">
        <v>838</v>
      </c>
    </row>
    <row r="458" s="13" customFormat="1">
      <c r="B458" s="235"/>
      <c r="C458" s="236"/>
      <c r="D458" s="214" t="s">
        <v>148</v>
      </c>
      <c r="E458" s="237" t="s">
        <v>1</v>
      </c>
      <c r="F458" s="238" t="s">
        <v>296</v>
      </c>
      <c r="G458" s="236"/>
      <c r="H458" s="237" t="s">
        <v>1</v>
      </c>
      <c r="I458" s="239"/>
      <c r="J458" s="236"/>
      <c r="K458" s="236"/>
      <c r="L458" s="240"/>
      <c r="M458" s="241"/>
      <c r="N458" s="242"/>
      <c r="O458" s="242"/>
      <c r="P458" s="242"/>
      <c r="Q458" s="242"/>
      <c r="R458" s="242"/>
      <c r="S458" s="242"/>
      <c r="T458" s="243"/>
      <c r="AT458" s="244" t="s">
        <v>148</v>
      </c>
      <c r="AU458" s="244" t="s">
        <v>78</v>
      </c>
      <c r="AV458" s="13" t="s">
        <v>76</v>
      </c>
      <c r="AW458" s="13" t="s">
        <v>30</v>
      </c>
      <c r="AX458" s="13" t="s">
        <v>68</v>
      </c>
      <c r="AY458" s="244" t="s">
        <v>134</v>
      </c>
    </row>
    <row r="459" s="11" customFormat="1">
      <c r="B459" s="212"/>
      <c r="C459" s="213"/>
      <c r="D459" s="214" t="s">
        <v>148</v>
      </c>
      <c r="E459" s="215" t="s">
        <v>1</v>
      </c>
      <c r="F459" s="216" t="s">
        <v>818</v>
      </c>
      <c r="G459" s="213"/>
      <c r="H459" s="217">
        <v>19.942</v>
      </c>
      <c r="I459" s="218"/>
      <c r="J459" s="213"/>
      <c r="K459" s="213"/>
      <c r="L459" s="219"/>
      <c r="M459" s="220"/>
      <c r="N459" s="221"/>
      <c r="O459" s="221"/>
      <c r="P459" s="221"/>
      <c r="Q459" s="221"/>
      <c r="R459" s="221"/>
      <c r="S459" s="221"/>
      <c r="T459" s="222"/>
      <c r="AT459" s="223" t="s">
        <v>148</v>
      </c>
      <c r="AU459" s="223" t="s">
        <v>78</v>
      </c>
      <c r="AV459" s="11" t="s">
        <v>78</v>
      </c>
      <c r="AW459" s="11" t="s">
        <v>30</v>
      </c>
      <c r="AX459" s="11" t="s">
        <v>68</v>
      </c>
      <c r="AY459" s="223" t="s">
        <v>134</v>
      </c>
    </row>
    <row r="460" s="13" customFormat="1">
      <c r="B460" s="235"/>
      <c r="C460" s="236"/>
      <c r="D460" s="214" t="s">
        <v>148</v>
      </c>
      <c r="E460" s="237" t="s">
        <v>1</v>
      </c>
      <c r="F460" s="238" t="s">
        <v>819</v>
      </c>
      <c r="G460" s="236"/>
      <c r="H460" s="237" t="s">
        <v>1</v>
      </c>
      <c r="I460" s="239"/>
      <c r="J460" s="236"/>
      <c r="K460" s="236"/>
      <c r="L460" s="240"/>
      <c r="M460" s="241"/>
      <c r="N460" s="242"/>
      <c r="O460" s="242"/>
      <c r="P460" s="242"/>
      <c r="Q460" s="242"/>
      <c r="R460" s="242"/>
      <c r="S460" s="242"/>
      <c r="T460" s="243"/>
      <c r="AT460" s="244" t="s">
        <v>148</v>
      </c>
      <c r="AU460" s="244" t="s">
        <v>78</v>
      </c>
      <c r="AV460" s="13" t="s">
        <v>76</v>
      </c>
      <c r="AW460" s="13" t="s">
        <v>30</v>
      </c>
      <c r="AX460" s="13" t="s">
        <v>68</v>
      </c>
      <c r="AY460" s="244" t="s">
        <v>134</v>
      </c>
    </row>
    <row r="461" s="11" customFormat="1">
      <c r="B461" s="212"/>
      <c r="C461" s="213"/>
      <c r="D461" s="214" t="s">
        <v>148</v>
      </c>
      <c r="E461" s="215" t="s">
        <v>1</v>
      </c>
      <c r="F461" s="216" t="s">
        <v>820</v>
      </c>
      <c r="G461" s="213"/>
      <c r="H461" s="217">
        <v>4.8600000000000003</v>
      </c>
      <c r="I461" s="218"/>
      <c r="J461" s="213"/>
      <c r="K461" s="213"/>
      <c r="L461" s="219"/>
      <c r="M461" s="220"/>
      <c r="N461" s="221"/>
      <c r="O461" s="221"/>
      <c r="P461" s="221"/>
      <c r="Q461" s="221"/>
      <c r="R461" s="221"/>
      <c r="S461" s="221"/>
      <c r="T461" s="222"/>
      <c r="AT461" s="223" t="s">
        <v>148</v>
      </c>
      <c r="AU461" s="223" t="s">
        <v>78</v>
      </c>
      <c r="AV461" s="11" t="s">
        <v>78</v>
      </c>
      <c r="AW461" s="11" t="s">
        <v>30</v>
      </c>
      <c r="AX461" s="11" t="s">
        <v>68</v>
      </c>
      <c r="AY461" s="223" t="s">
        <v>134</v>
      </c>
    </row>
    <row r="462" s="13" customFormat="1">
      <c r="B462" s="235"/>
      <c r="C462" s="236"/>
      <c r="D462" s="214" t="s">
        <v>148</v>
      </c>
      <c r="E462" s="237" t="s">
        <v>1</v>
      </c>
      <c r="F462" s="238" t="s">
        <v>459</v>
      </c>
      <c r="G462" s="236"/>
      <c r="H462" s="237" t="s">
        <v>1</v>
      </c>
      <c r="I462" s="239"/>
      <c r="J462" s="236"/>
      <c r="K462" s="236"/>
      <c r="L462" s="240"/>
      <c r="M462" s="241"/>
      <c r="N462" s="242"/>
      <c r="O462" s="242"/>
      <c r="P462" s="242"/>
      <c r="Q462" s="242"/>
      <c r="R462" s="242"/>
      <c r="S462" s="242"/>
      <c r="T462" s="243"/>
      <c r="AT462" s="244" t="s">
        <v>148</v>
      </c>
      <c r="AU462" s="244" t="s">
        <v>78</v>
      </c>
      <c r="AV462" s="13" t="s">
        <v>76</v>
      </c>
      <c r="AW462" s="13" t="s">
        <v>30</v>
      </c>
      <c r="AX462" s="13" t="s">
        <v>68</v>
      </c>
      <c r="AY462" s="244" t="s">
        <v>134</v>
      </c>
    </row>
    <row r="463" s="11" customFormat="1">
      <c r="B463" s="212"/>
      <c r="C463" s="213"/>
      <c r="D463" s="214" t="s">
        <v>148</v>
      </c>
      <c r="E463" s="215" t="s">
        <v>1</v>
      </c>
      <c r="F463" s="216" t="s">
        <v>821</v>
      </c>
      <c r="G463" s="213"/>
      <c r="H463" s="217">
        <v>8.1600000000000001</v>
      </c>
      <c r="I463" s="218"/>
      <c r="J463" s="213"/>
      <c r="K463" s="213"/>
      <c r="L463" s="219"/>
      <c r="M463" s="220"/>
      <c r="N463" s="221"/>
      <c r="O463" s="221"/>
      <c r="P463" s="221"/>
      <c r="Q463" s="221"/>
      <c r="R463" s="221"/>
      <c r="S463" s="221"/>
      <c r="T463" s="222"/>
      <c r="AT463" s="223" t="s">
        <v>148</v>
      </c>
      <c r="AU463" s="223" t="s">
        <v>78</v>
      </c>
      <c r="AV463" s="11" t="s">
        <v>78</v>
      </c>
      <c r="AW463" s="11" t="s">
        <v>30</v>
      </c>
      <c r="AX463" s="11" t="s">
        <v>68</v>
      </c>
      <c r="AY463" s="223" t="s">
        <v>134</v>
      </c>
    </row>
    <row r="464" s="13" customFormat="1">
      <c r="B464" s="235"/>
      <c r="C464" s="236"/>
      <c r="D464" s="214" t="s">
        <v>148</v>
      </c>
      <c r="E464" s="237" t="s">
        <v>1</v>
      </c>
      <c r="F464" s="238" t="s">
        <v>294</v>
      </c>
      <c r="G464" s="236"/>
      <c r="H464" s="237" t="s">
        <v>1</v>
      </c>
      <c r="I464" s="239"/>
      <c r="J464" s="236"/>
      <c r="K464" s="236"/>
      <c r="L464" s="240"/>
      <c r="M464" s="241"/>
      <c r="N464" s="242"/>
      <c r="O464" s="242"/>
      <c r="P464" s="242"/>
      <c r="Q464" s="242"/>
      <c r="R464" s="242"/>
      <c r="S464" s="242"/>
      <c r="T464" s="243"/>
      <c r="AT464" s="244" t="s">
        <v>148</v>
      </c>
      <c r="AU464" s="244" t="s">
        <v>78</v>
      </c>
      <c r="AV464" s="13" t="s">
        <v>76</v>
      </c>
      <c r="AW464" s="13" t="s">
        <v>30</v>
      </c>
      <c r="AX464" s="13" t="s">
        <v>68</v>
      </c>
      <c r="AY464" s="244" t="s">
        <v>134</v>
      </c>
    </row>
    <row r="465" s="11" customFormat="1">
      <c r="B465" s="212"/>
      <c r="C465" s="213"/>
      <c r="D465" s="214" t="s">
        <v>148</v>
      </c>
      <c r="E465" s="215" t="s">
        <v>1</v>
      </c>
      <c r="F465" s="216" t="s">
        <v>822</v>
      </c>
      <c r="G465" s="213"/>
      <c r="H465" s="217">
        <v>37.488999999999997</v>
      </c>
      <c r="I465" s="218"/>
      <c r="J465" s="213"/>
      <c r="K465" s="213"/>
      <c r="L465" s="219"/>
      <c r="M465" s="220"/>
      <c r="N465" s="221"/>
      <c r="O465" s="221"/>
      <c r="P465" s="221"/>
      <c r="Q465" s="221"/>
      <c r="R465" s="221"/>
      <c r="S465" s="221"/>
      <c r="T465" s="222"/>
      <c r="AT465" s="223" t="s">
        <v>148</v>
      </c>
      <c r="AU465" s="223" t="s">
        <v>78</v>
      </c>
      <c r="AV465" s="11" t="s">
        <v>78</v>
      </c>
      <c r="AW465" s="11" t="s">
        <v>30</v>
      </c>
      <c r="AX465" s="11" t="s">
        <v>68</v>
      </c>
      <c r="AY465" s="223" t="s">
        <v>134</v>
      </c>
    </row>
    <row r="466" s="12" customFormat="1">
      <c r="B466" s="224"/>
      <c r="C466" s="225"/>
      <c r="D466" s="214" t="s">
        <v>148</v>
      </c>
      <c r="E466" s="226" t="s">
        <v>1</v>
      </c>
      <c r="F466" s="227" t="s">
        <v>150</v>
      </c>
      <c r="G466" s="225"/>
      <c r="H466" s="228">
        <v>70.450999999999993</v>
      </c>
      <c r="I466" s="229"/>
      <c r="J466" s="225"/>
      <c r="K466" s="225"/>
      <c r="L466" s="230"/>
      <c r="M466" s="231"/>
      <c r="N466" s="232"/>
      <c r="O466" s="232"/>
      <c r="P466" s="232"/>
      <c r="Q466" s="232"/>
      <c r="R466" s="232"/>
      <c r="S466" s="232"/>
      <c r="T466" s="233"/>
      <c r="AT466" s="234" t="s">
        <v>148</v>
      </c>
      <c r="AU466" s="234" t="s">
        <v>78</v>
      </c>
      <c r="AV466" s="12" t="s">
        <v>142</v>
      </c>
      <c r="AW466" s="12" t="s">
        <v>30</v>
      </c>
      <c r="AX466" s="12" t="s">
        <v>76</v>
      </c>
      <c r="AY466" s="234" t="s">
        <v>134</v>
      </c>
    </row>
    <row r="467" s="10" customFormat="1" ht="22.8" customHeight="1">
      <c r="B467" s="184"/>
      <c r="C467" s="185"/>
      <c r="D467" s="186" t="s">
        <v>67</v>
      </c>
      <c r="E467" s="198" t="s">
        <v>839</v>
      </c>
      <c r="F467" s="198" t="s">
        <v>840</v>
      </c>
      <c r="G467" s="185"/>
      <c r="H467" s="185"/>
      <c r="I467" s="188"/>
      <c r="J467" s="199">
        <f>BK467</f>
        <v>0</v>
      </c>
      <c r="K467" s="185"/>
      <c r="L467" s="190"/>
      <c r="M467" s="191"/>
      <c r="N467" s="192"/>
      <c r="O467" s="192"/>
      <c r="P467" s="193">
        <f>SUM(P468:P469)</f>
        <v>0</v>
      </c>
      <c r="Q467" s="192"/>
      <c r="R467" s="193">
        <f>SUM(R468:R469)</f>
        <v>0.00089860000000000005</v>
      </c>
      <c r="S467" s="192"/>
      <c r="T467" s="194">
        <f>SUM(T468:T469)</f>
        <v>0</v>
      </c>
      <c r="AR467" s="195" t="s">
        <v>78</v>
      </c>
      <c r="AT467" s="196" t="s">
        <v>67</v>
      </c>
      <c r="AU467" s="196" t="s">
        <v>76</v>
      </c>
      <c r="AY467" s="195" t="s">
        <v>134</v>
      </c>
      <c r="BK467" s="197">
        <f>SUM(BK468:BK469)</f>
        <v>0</v>
      </c>
    </row>
    <row r="468" s="1" customFormat="1" ht="16.5" customHeight="1">
      <c r="B468" s="36"/>
      <c r="C468" s="200" t="s">
        <v>841</v>
      </c>
      <c r="D468" s="200" t="s">
        <v>137</v>
      </c>
      <c r="E468" s="201" t="s">
        <v>842</v>
      </c>
      <c r="F468" s="202" t="s">
        <v>843</v>
      </c>
      <c r="G468" s="203" t="s">
        <v>157</v>
      </c>
      <c r="H468" s="204">
        <v>1</v>
      </c>
      <c r="I468" s="205"/>
      <c r="J468" s="206">
        <f>ROUND(I468*H468,2)</f>
        <v>0</v>
      </c>
      <c r="K468" s="202" t="s">
        <v>1</v>
      </c>
      <c r="L468" s="41"/>
      <c r="M468" s="207" t="s">
        <v>1</v>
      </c>
      <c r="N468" s="208" t="s">
        <v>39</v>
      </c>
      <c r="O468" s="77"/>
      <c r="P468" s="209">
        <f>O468*H468</f>
        <v>0</v>
      </c>
      <c r="Q468" s="209">
        <v>0.0007986</v>
      </c>
      <c r="R468" s="209">
        <f>Q468*H468</f>
        <v>0.0007986</v>
      </c>
      <c r="S468" s="209">
        <v>0</v>
      </c>
      <c r="T468" s="210">
        <f>S468*H468</f>
        <v>0</v>
      </c>
      <c r="AR468" s="15" t="s">
        <v>142</v>
      </c>
      <c r="AT468" s="15" t="s">
        <v>137</v>
      </c>
      <c r="AU468" s="15" t="s">
        <v>78</v>
      </c>
      <c r="AY468" s="15" t="s">
        <v>134</v>
      </c>
      <c r="BE468" s="211">
        <f>IF(N468="základní",J468,0)</f>
        <v>0</v>
      </c>
      <c r="BF468" s="211">
        <f>IF(N468="snížená",J468,0)</f>
        <v>0</v>
      </c>
      <c r="BG468" s="211">
        <f>IF(N468="zákl. přenesená",J468,0)</f>
        <v>0</v>
      </c>
      <c r="BH468" s="211">
        <f>IF(N468="sníž. přenesená",J468,0)</f>
        <v>0</v>
      </c>
      <c r="BI468" s="211">
        <f>IF(N468="nulová",J468,0)</f>
        <v>0</v>
      </c>
      <c r="BJ468" s="15" t="s">
        <v>76</v>
      </c>
      <c r="BK468" s="211">
        <f>ROUND(I468*H468,2)</f>
        <v>0</v>
      </c>
      <c r="BL468" s="15" t="s">
        <v>142</v>
      </c>
      <c r="BM468" s="15" t="s">
        <v>844</v>
      </c>
    </row>
    <row r="469" s="1" customFormat="1" ht="16.5" customHeight="1">
      <c r="B469" s="36"/>
      <c r="C469" s="245" t="s">
        <v>845</v>
      </c>
      <c r="D469" s="245" t="s">
        <v>231</v>
      </c>
      <c r="E469" s="246" t="s">
        <v>846</v>
      </c>
      <c r="F469" s="247" t="s">
        <v>847</v>
      </c>
      <c r="G469" s="248" t="s">
        <v>140</v>
      </c>
      <c r="H469" s="249">
        <v>2</v>
      </c>
      <c r="I469" s="250"/>
      <c r="J469" s="251">
        <f>ROUND(I469*H469,2)</f>
        <v>0</v>
      </c>
      <c r="K469" s="247" t="s">
        <v>141</v>
      </c>
      <c r="L469" s="252"/>
      <c r="M469" s="253" t="s">
        <v>1</v>
      </c>
      <c r="N469" s="254" t="s">
        <v>39</v>
      </c>
      <c r="O469" s="77"/>
      <c r="P469" s="209">
        <f>O469*H469</f>
        <v>0</v>
      </c>
      <c r="Q469" s="209">
        <v>5.0000000000000002E-05</v>
      </c>
      <c r="R469" s="209">
        <f>Q469*H469</f>
        <v>0.00010000000000000001</v>
      </c>
      <c r="S469" s="209">
        <v>0</v>
      </c>
      <c r="T469" s="210">
        <f>S469*H469</f>
        <v>0</v>
      </c>
      <c r="AR469" s="15" t="s">
        <v>179</v>
      </c>
      <c r="AT469" s="15" t="s">
        <v>231</v>
      </c>
      <c r="AU469" s="15" t="s">
        <v>78</v>
      </c>
      <c r="AY469" s="15" t="s">
        <v>134</v>
      </c>
      <c r="BE469" s="211">
        <f>IF(N469="základní",J469,0)</f>
        <v>0</v>
      </c>
      <c r="BF469" s="211">
        <f>IF(N469="snížená",J469,0)</f>
        <v>0</v>
      </c>
      <c r="BG469" s="211">
        <f>IF(N469="zákl. přenesená",J469,0)</f>
        <v>0</v>
      </c>
      <c r="BH469" s="211">
        <f>IF(N469="sníž. přenesená",J469,0)</f>
        <v>0</v>
      </c>
      <c r="BI469" s="211">
        <f>IF(N469="nulová",J469,0)</f>
        <v>0</v>
      </c>
      <c r="BJ469" s="15" t="s">
        <v>76</v>
      </c>
      <c r="BK469" s="211">
        <f>ROUND(I469*H469,2)</f>
        <v>0</v>
      </c>
      <c r="BL469" s="15" t="s">
        <v>142</v>
      </c>
      <c r="BM469" s="15" t="s">
        <v>848</v>
      </c>
    </row>
    <row r="470" s="10" customFormat="1" ht="25.92" customHeight="1">
      <c r="B470" s="184"/>
      <c r="C470" s="185"/>
      <c r="D470" s="186" t="s">
        <v>67</v>
      </c>
      <c r="E470" s="187" t="s">
        <v>849</v>
      </c>
      <c r="F470" s="187" t="s">
        <v>850</v>
      </c>
      <c r="G470" s="185"/>
      <c r="H470" s="185"/>
      <c r="I470" s="188"/>
      <c r="J470" s="189">
        <f>BK470</f>
        <v>0</v>
      </c>
      <c r="K470" s="185"/>
      <c r="L470" s="190"/>
      <c r="M470" s="191"/>
      <c r="N470" s="192"/>
      <c r="O470" s="192"/>
      <c r="P470" s="193">
        <f>P471</f>
        <v>0</v>
      </c>
      <c r="Q470" s="192"/>
      <c r="R470" s="193">
        <f>R471</f>
        <v>0</v>
      </c>
      <c r="S470" s="192"/>
      <c r="T470" s="194">
        <f>T471</f>
        <v>0</v>
      </c>
      <c r="AR470" s="195" t="s">
        <v>160</v>
      </c>
      <c r="AT470" s="196" t="s">
        <v>67</v>
      </c>
      <c r="AU470" s="196" t="s">
        <v>68</v>
      </c>
      <c r="AY470" s="195" t="s">
        <v>134</v>
      </c>
      <c r="BK470" s="197">
        <f>BK471</f>
        <v>0</v>
      </c>
    </row>
    <row r="471" s="10" customFormat="1" ht="22.8" customHeight="1">
      <c r="B471" s="184"/>
      <c r="C471" s="185"/>
      <c r="D471" s="186" t="s">
        <v>67</v>
      </c>
      <c r="E471" s="198" t="s">
        <v>851</v>
      </c>
      <c r="F471" s="198" t="s">
        <v>852</v>
      </c>
      <c r="G471" s="185"/>
      <c r="H471" s="185"/>
      <c r="I471" s="188"/>
      <c r="J471" s="199">
        <f>BK471</f>
        <v>0</v>
      </c>
      <c r="K471" s="185"/>
      <c r="L471" s="190"/>
      <c r="M471" s="191"/>
      <c r="N471" s="192"/>
      <c r="O471" s="192"/>
      <c r="P471" s="193">
        <f>P472</f>
        <v>0</v>
      </c>
      <c r="Q471" s="192"/>
      <c r="R471" s="193">
        <f>R472</f>
        <v>0</v>
      </c>
      <c r="S471" s="192"/>
      <c r="T471" s="194">
        <f>T472</f>
        <v>0</v>
      </c>
      <c r="AR471" s="195" t="s">
        <v>160</v>
      </c>
      <c r="AT471" s="196" t="s">
        <v>67</v>
      </c>
      <c r="AU471" s="196" t="s">
        <v>76</v>
      </c>
      <c r="AY471" s="195" t="s">
        <v>134</v>
      </c>
      <c r="BK471" s="197">
        <f>BK472</f>
        <v>0</v>
      </c>
    </row>
    <row r="472" s="1" customFormat="1" ht="16.5" customHeight="1">
      <c r="B472" s="36"/>
      <c r="C472" s="200" t="s">
        <v>853</v>
      </c>
      <c r="D472" s="200" t="s">
        <v>137</v>
      </c>
      <c r="E472" s="201" t="s">
        <v>854</v>
      </c>
      <c r="F472" s="202" t="s">
        <v>855</v>
      </c>
      <c r="G472" s="203" t="s">
        <v>247</v>
      </c>
      <c r="H472" s="204">
        <v>1</v>
      </c>
      <c r="I472" s="205"/>
      <c r="J472" s="206">
        <f>ROUND(I472*H472,2)</f>
        <v>0</v>
      </c>
      <c r="K472" s="202" t="s">
        <v>141</v>
      </c>
      <c r="L472" s="41"/>
      <c r="M472" s="257" t="s">
        <v>1</v>
      </c>
      <c r="N472" s="258" t="s">
        <v>39</v>
      </c>
      <c r="O472" s="259"/>
      <c r="P472" s="260">
        <f>O472*H472</f>
        <v>0</v>
      </c>
      <c r="Q472" s="260">
        <v>0</v>
      </c>
      <c r="R472" s="260">
        <f>Q472*H472</f>
        <v>0</v>
      </c>
      <c r="S472" s="260">
        <v>0</v>
      </c>
      <c r="T472" s="261">
        <f>S472*H472</f>
        <v>0</v>
      </c>
      <c r="AR472" s="15" t="s">
        <v>856</v>
      </c>
      <c r="AT472" s="15" t="s">
        <v>137</v>
      </c>
      <c r="AU472" s="15" t="s">
        <v>78</v>
      </c>
      <c r="AY472" s="15" t="s">
        <v>134</v>
      </c>
      <c r="BE472" s="211">
        <f>IF(N472="základní",J472,0)</f>
        <v>0</v>
      </c>
      <c r="BF472" s="211">
        <f>IF(N472="snížená",J472,0)</f>
        <v>0</v>
      </c>
      <c r="BG472" s="211">
        <f>IF(N472="zákl. přenesená",J472,0)</f>
        <v>0</v>
      </c>
      <c r="BH472" s="211">
        <f>IF(N472="sníž. přenesená",J472,0)</f>
        <v>0</v>
      </c>
      <c r="BI472" s="211">
        <f>IF(N472="nulová",J472,0)</f>
        <v>0</v>
      </c>
      <c r="BJ472" s="15" t="s">
        <v>76</v>
      </c>
      <c r="BK472" s="211">
        <f>ROUND(I472*H472,2)</f>
        <v>0</v>
      </c>
      <c r="BL472" s="15" t="s">
        <v>856</v>
      </c>
      <c r="BM472" s="15" t="s">
        <v>857</v>
      </c>
    </row>
    <row r="473" s="1" customFormat="1" ht="6.96" customHeight="1">
      <c r="B473" s="55"/>
      <c r="C473" s="56"/>
      <c r="D473" s="56"/>
      <c r="E473" s="56"/>
      <c r="F473" s="56"/>
      <c r="G473" s="56"/>
      <c r="H473" s="56"/>
      <c r="I473" s="149"/>
      <c r="J473" s="56"/>
      <c r="K473" s="56"/>
      <c r="L473" s="41"/>
    </row>
  </sheetData>
  <sheetProtection sheet="1" autoFilter="0" formatColumns="0" formatRows="0" objects="1" scenarios="1" spinCount="100000" saltValue="C20EgKdwiLIVds3jDKFX4igq5MnWW6Nc8ZUP4BmSZbo8GwjkEdJA5NpvhVLiHHIpaqPVtY8jsu8KYw1VWZEZoA==" hashValue="x1fst5EvSLc99Yb7P0PXlP8xONr3H0uLjBrCz+q6Kt1Ebb9jPu6AsjGsk/pJo68RKpFhnQoNmP9vCRi76wMogg==" algorithmName="SHA-512" password="CC35"/>
  <autoFilter ref="C111:K472"/>
  <mergeCells count="9">
    <mergeCell ref="E7:H7"/>
    <mergeCell ref="E9:H9"/>
    <mergeCell ref="E18:H18"/>
    <mergeCell ref="E27:H27"/>
    <mergeCell ref="E48:H48"/>
    <mergeCell ref="E50:H50"/>
    <mergeCell ref="E102:H102"/>
    <mergeCell ref="E104:H10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Běle</dc:creator>
  <cp:lastModifiedBy>Jiří Běle</cp:lastModifiedBy>
  <dcterms:created xsi:type="dcterms:W3CDTF">2021-03-24T09:16:11Z</dcterms:created>
  <dcterms:modified xsi:type="dcterms:W3CDTF">2021-03-24T09:16:14Z</dcterms:modified>
</cp:coreProperties>
</file>